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X:\KLS - Customers\City of Philadelphia\RFP &amp; OA\RFP\"/>
    </mc:Choice>
  </mc:AlternateContent>
  <xr:revisionPtr revIDLastSave="0" documentId="13_ncr:1_{E7323BE0-A9DC-4F14-BCBD-ED002F7F89C0}" xr6:coauthVersionLast="45" xr6:coauthVersionMax="45" xr10:uidLastSave="{00000000-0000-0000-0000-000000000000}"/>
  <bookViews>
    <workbookView xWindow="-108" yWindow="-108" windowWidth="23256" windowHeight="12600" activeTab="1" xr2:uid="{B96EEC86-AF2A-4AC9-8664-090881B80204}"/>
  </bookViews>
  <sheets>
    <sheet name="Instructions" sheetId="16" r:id="rId1"/>
    <sheet name="Luminaire Solutions &amp; Pricing" sheetId="5" r:id="rId2"/>
    <sheet name="LMS Solutions &amp; Pricing" sheetId="13" r:id="rId3"/>
    <sheet name="ESCO Service Fees" sheetId="18" r:id="rId4"/>
    <sheet name="Total Project Budget" sheetId="23" r:id="rId5"/>
    <sheet name="Project Phases &amp; Timeline" sheetId="1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1" i="13" l="1"/>
  <c r="F111" i="13"/>
  <c r="G111" i="13"/>
  <c r="E110" i="13"/>
  <c r="F110" i="13"/>
  <c r="G110" i="13"/>
  <c r="D107" i="13"/>
  <c r="C107" i="13"/>
  <c r="E107" i="13"/>
  <c r="F107" i="13"/>
  <c r="G107" i="13"/>
  <c r="D105" i="13"/>
  <c r="D106" i="13"/>
  <c r="C105" i="13"/>
  <c r="E105" i="13"/>
  <c r="F105" i="13"/>
  <c r="G105" i="13"/>
  <c r="B105" i="13"/>
  <c r="B106" i="13"/>
  <c r="D83" i="5" l="1"/>
  <c r="D84" i="5" s="1"/>
  <c r="D105" i="5" s="1"/>
  <c r="E83" i="5"/>
  <c r="E84" i="5" s="1"/>
  <c r="E105" i="5" s="1"/>
  <c r="F83" i="5"/>
  <c r="F84" i="5" s="1"/>
  <c r="F105" i="5" s="1"/>
  <c r="G83" i="5"/>
  <c r="G84" i="5" s="1"/>
  <c r="G105" i="5" s="1"/>
  <c r="G106" i="5" s="1"/>
  <c r="H83" i="5"/>
  <c r="H84" i="5" s="1"/>
  <c r="H105" i="5" s="1"/>
  <c r="I83" i="5"/>
  <c r="I84" i="5" s="1"/>
  <c r="I105" i="5" s="1"/>
  <c r="J83" i="5"/>
  <c r="J84" i="5" s="1"/>
  <c r="J105" i="5" s="1"/>
  <c r="K83" i="5"/>
  <c r="K84" i="5" s="1"/>
  <c r="K105" i="5" s="1"/>
  <c r="K106" i="5" s="1"/>
  <c r="L83" i="5"/>
  <c r="L84" i="5" s="1"/>
  <c r="L105" i="5" s="1"/>
  <c r="M83" i="5"/>
  <c r="M84" i="5" s="1"/>
  <c r="M105" i="5" s="1"/>
  <c r="N83" i="5"/>
  <c r="N84" i="5" s="1"/>
  <c r="N105" i="5" s="1"/>
  <c r="O83" i="5"/>
  <c r="O84" i="5" s="1"/>
  <c r="O105" i="5" s="1"/>
  <c r="P83" i="5"/>
  <c r="P84" i="5" s="1"/>
  <c r="P105" i="5" s="1"/>
  <c r="C83" i="5"/>
  <c r="C84" i="5" s="1"/>
  <c r="P75" i="5"/>
  <c r="D148" i="5"/>
  <c r="D75" i="5"/>
  <c r="C75" i="5"/>
  <c r="F75" i="5"/>
  <c r="G75" i="5"/>
  <c r="H75" i="5"/>
  <c r="I75" i="5"/>
  <c r="J75" i="5"/>
  <c r="K75" i="5"/>
  <c r="L75" i="5"/>
  <c r="M75" i="5"/>
  <c r="N75" i="5"/>
  <c r="O75" i="5"/>
  <c r="E75" i="5"/>
  <c r="J29" i="5"/>
  <c r="I29" i="5"/>
  <c r="H29" i="5"/>
  <c r="K29" i="5"/>
  <c r="K34" i="5" s="1"/>
  <c r="G29" i="5"/>
  <c r="D29" i="5"/>
  <c r="E29" i="5"/>
  <c r="F29" i="5"/>
  <c r="C29" i="5"/>
  <c r="O106" i="5" l="1"/>
  <c r="O108" i="5"/>
  <c r="N106" i="5"/>
  <c r="N107" i="5"/>
  <c r="N108" i="5"/>
  <c r="J106" i="5"/>
  <c r="J108" i="5"/>
  <c r="J107" i="5"/>
  <c r="F107" i="5"/>
  <c r="F108" i="5"/>
  <c r="F106" i="5"/>
  <c r="E106" i="5"/>
  <c r="E108" i="5"/>
  <c r="E107" i="5"/>
  <c r="M106" i="5"/>
  <c r="M107" i="5"/>
  <c r="M108" i="5"/>
  <c r="I106" i="5"/>
  <c r="I107" i="5"/>
  <c r="I108" i="5"/>
  <c r="P108" i="5"/>
  <c r="P106" i="5"/>
  <c r="P107" i="5"/>
  <c r="L106" i="5"/>
  <c r="L108" i="5"/>
  <c r="L107" i="5"/>
  <c r="H107" i="5"/>
  <c r="H108" i="5"/>
  <c r="H106" i="5"/>
  <c r="D106" i="5"/>
  <c r="D107" i="5"/>
  <c r="D108" i="5"/>
  <c r="K108" i="5"/>
  <c r="G108" i="5"/>
  <c r="O107" i="5"/>
  <c r="K107" i="5"/>
  <c r="G107" i="5"/>
  <c r="B21" i="18"/>
  <c r="L149" i="5" l="1"/>
  <c r="L150" i="5"/>
  <c r="M150" i="5"/>
  <c r="M149" i="5"/>
  <c r="Q148" i="5" l="1"/>
  <c r="E104" i="13" s="1"/>
  <c r="L151" i="5"/>
  <c r="L153" i="5" s="1"/>
  <c r="L154" i="5" s="1"/>
  <c r="M151" i="5"/>
  <c r="M153" i="5" s="1"/>
  <c r="M154" i="5" s="1"/>
  <c r="F104" i="13" l="1"/>
  <c r="D104" i="13"/>
  <c r="B104" i="13"/>
  <c r="C104" i="13"/>
  <c r="G104" i="13"/>
  <c r="N149" i="5" l="1"/>
  <c r="O149" i="5"/>
  <c r="P149" i="5"/>
  <c r="N150" i="5"/>
  <c r="O150" i="5"/>
  <c r="P150" i="5"/>
  <c r="O151" i="5" l="1"/>
  <c r="O153" i="5" s="1"/>
  <c r="O154" i="5" s="1"/>
  <c r="N151" i="5"/>
  <c r="N153" i="5" s="1"/>
  <c r="P151" i="5"/>
  <c r="P153" i="5" s="1"/>
  <c r="P154" i="5" s="1"/>
  <c r="D150" i="5"/>
  <c r="Q147" i="5"/>
  <c r="C20" i="18" l="1"/>
  <c r="D20" i="18" s="1"/>
  <c r="C19" i="18"/>
  <c r="D19" i="18" s="1"/>
  <c r="C15" i="18"/>
  <c r="C10" i="18"/>
  <c r="C3" i="18"/>
  <c r="C14" i="18"/>
  <c r="C9" i="18"/>
  <c r="C6" i="18"/>
  <c r="C18" i="18"/>
  <c r="C13" i="18"/>
  <c r="C8" i="18"/>
  <c r="C5" i="18"/>
  <c r="C16" i="18"/>
  <c r="C12" i="18"/>
  <c r="C7" i="18"/>
  <c r="C4" i="18"/>
  <c r="N154" i="5"/>
  <c r="D149" i="5"/>
  <c r="D151" i="5" s="1"/>
  <c r="D153" i="5" s="1"/>
  <c r="D154" i="5" s="1"/>
  <c r="C105" i="5"/>
  <c r="K150" i="5"/>
  <c r="K149" i="5"/>
  <c r="C106" i="5" l="1"/>
  <c r="C108" i="5"/>
  <c r="C107" i="5"/>
  <c r="K151" i="5"/>
  <c r="K153" i="5" s="1"/>
  <c r="K154" i="5" s="1"/>
  <c r="C149" i="5" l="1"/>
  <c r="E149" i="5" l="1"/>
  <c r="F149" i="5"/>
  <c r="G149" i="5"/>
  <c r="H149" i="5"/>
  <c r="I149" i="5"/>
  <c r="J149" i="5"/>
  <c r="E150" i="5"/>
  <c r="F150" i="5"/>
  <c r="G150" i="5"/>
  <c r="H150" i="5"/>
  <c r="I150" i="5"/>
  <c r="J150" i="5"/>
  <c r="Q149" i="5" l="1"/>
  <c r="E151" i="5"/>
  <c r="E153" i="5" s="1"/>
  <c r="E154" i="5" s="1"/>
  <c r="I151" i="5"/>
  <c r="G151" i="5"/>
  <c r="G153" i="5" s="1"/>
  <c r="G154" i="5" s="1"/>
  <c r="F151" i="5"/>
  <c r="F153" i="5" s="1"/>
  <c r="F154" i="5" s="1"/>
  <c r="H151" i="5"/>
  <c r="H153" i="5" s="1"/>
  <c r="H154" i="5" s="1"/>
  <c r="J151" i="5"/>
  <c r="J153" i="5" s="1"/>
  <c r="J154" i="5" s="1"/>
  <c r="I153" i="5" l="1"/>
  <c r="I154" i="5" s="1"/>
  <c r="C150" i="5"/>
  <c r="Q150" i="5" s="1"/>
  <c r="C151" i="5" l="1"/>
  <c r="Q151" i="5" s="1"/>
  <c r="C103" i="13" l="1"/>
  <c r="G103" i="13"/>
  <c r="D103" i="13"/>
  <c r="E103" i="13"/>
  <c r="B103" i="13"/>
  <c r="F103" i="13"/>
  <c r="C153" i="5"/>
  <c r="Q153" i="5" s="1"/>
  <c r="D18" i="18"/>
  <c r="D16" i="18"/>
  <c r="D12" i="18"/>
  <c r="D7" i="18"/>
  <c r="D3" i="18"/>
  <c r="D15" i="18"/>
  <c r="D10" i="18"/>
  <c r="D6" i="18"/>
  <c r="D14" i="18"/>
  <c r="D5" i="18"/>
  <c r="D13" i="18"/>
  <c r="D8" i="18"/>
  <c r="D4" i="18"/>
  <c r="D9" i="18"/>
  <c r="E106" i="13" l="1"/>
  <c r="F106" i="13"/>
  <c r="G106" i="13"/>
  <c r="B107" i="13"/>
  <c r="C106" i="13"/>
  <c r="D21" i="18"/>
  <c r="B4" i="23" s="1"/>
  <c r="C154" i="5"/>
  <c r="Q154" i="5" s="1"/>
  <c r="B2" i="23" s="1"/>
  <c r="B108" i="13" l="1"/>
  <c r="B110" i="13" s="1"/>
  <c r="B111" i="13" s="1"/>
  <c r="B3" i="23" s="1"/>
  <c r="B5" i="23" s="1"/>
  <c r="C108" i="13"/>
  <c r="G108" i="13"/>
  <c r="D108" i="13"/>
  <c r="E108" i="13"/>
  <c r="F108" i="13"/>
  <c r="D110" i="13" l="1"/>
  <c r="D111" i="13" s="1"/>
  <c r="C110" i="13"/>
  <c r="C111" i="13" s="1"/>
</calcChain>
</file>

<file path=xl/sharedStrings.xml><?xml version="1.0" encoding="utf-8"?>
<sst xmlns="http://schemas.openxmlformats.org/spreadsheetml/2006/main" count="2307" uniqueCount="465">
  <si>
    <t>Total</t>
  </si>
  <si>
    <t>ESCO Information</t>
  </si>
  <si>
    <t>ESCO Name</t>
  </si>
  <si>
    <t>LED Replacement Fixture Product Submittals</t>
  </si>
  <si>
    <t>General Information</t>
  </si>
  <si>
    <t>IES File (hyperlink to source)</t>
  </si>
  <si>
    <t>Tenon Nominal Pipe Size</t>
  </si>
  <si>
    <t>Nominal Luminaire Weight</t>
  </si>
  <si>
    <t>DLC Listed (Y/N)</t>
  </si>
  <si>
    <t>Make/model of LED light source(s)</t>
  </si>
  <si>
    <t>Electrical Specifications</t>
  </si>
  <si>
    <t>Nominal Luminaire Input Voltage</t>
  </si>
  <si>
    <t>Driver Life (90% survival)</t>
  </si>
  <si>
    <t>BUG Rating - B (backlight)</t>
  </si>
  <si>
    <t>BUG Rating - U (uplight)</t>
  </si>
  <si>
    <t>BUG Rating - G (glare)</t>
  </si>
  <si>
    <t>CRI</t>
  </si>
  <si>
    <t>IES LM-80 Test Duration (Hours)</t>
  </si>
  <si>
    <t>Efficiency Calculations</t>
  </si>
  <si>
    <t>Miscellaneous materials/parts required for mounting*</t>
  </si>
  <si>
    <t>Photocell*</t>
  </si>
  <si>
    <t>Shorting cap</t>
  </si>
  <si>
    <t>House Side Shield</t>
  </si>
  <si>
    <t>Installation Labor Unit Prices/Fixture (prevailing wage labor cost with no markups)</t>
  </si>
  <si>
    <t>Total Hard Costs</t>
  </si>
  <si>
    <t>Total Material Price</t>
  </si>
  <si>
    <t>Total Installation Price</t>
  </si>
  <si>
    <t>M&amp;V</t>
  </si>
  <si>
    <t>Fields Requiring ESCO Input</t>
  </si>
  <si>
    <t>* Fields used in total material price calculation</t>
  </si>
  <si>
    <t>Field Audit</t>
  </si>
  <si>
    <t>Preliminary Design</t>
  </si>
  <si>
    <t>Final Design</t>
  </si>
  <si>
    <t>Final Product Evaluation/Selection</t>
  </si>
  <si>
    <t>Procurement/Pre-Construction</t>
  </si>
  <si>
    <t>Community Outreach/Trial Install</t>
  </si>
  <si>
    <t>Smart City</t>
  </si>
  <si>
    <t>RF</t>
  </si>
  <si>
    <t>Communication Frequency</t>
  </si>
  <si>
    <t>Yes or No</t>
  </si>
  <si>
    <t>Cellular</t>
  </si>
  <si>
    <t>LTE/NB-IoT</t>
  </si>
  <si>
    <t>Manufacturer Name</t>
  </si>
  <si>
    <t>City Specification Requirements</t>
  </si>
  <si>
    <t>Public WiFi</t>
  </si>
  <si>
    <t>5G Small Cell</t>
  </si>
  <si>
    <t>Digital Signage</t>
  </si>
  <si>
    <t>Road Temperature Sensing</t>
  </si>
  <si>
    <t>Communication Costs/Gateway/Year (assume cellular SIM M2M costs)</t>
  </si>
  <si>
    <t>Communication Costs/Node/Year (assume cellular SIM M2M costs)</t>
  </si>
  <si>
    <r>
      <t xml:space="preserve">Option #1
</t>
    </r>
    <r>
      <rPr>
        <i/>
        <sz val="11"/>
        <color theme="0"/>
        <rFont val="Calibri"/>
        <family val="2"/>
        <scheme val="minor"/>
      </rPr>
      <t>(Required)</t>
    </r>
  </si>
  <si>
    <r>
      <t xml:space="preserve">Option #2
</t>
    </r>
    <r>
      <rPr>
        <i/>
        <sz val="11"/>
        <color theme="0"/>
        <rFont val="Calibri"/>
        <family val="2"/>
        <scheme val="minor"/>
      </rPr>
      <t>(Required)</t>
    </r>
  </si>
  <si>
    <r>
      <t xml:space="preserve">Option #3
</t>
    </r>
    <r>
      <rPr>
        <i/>
        <sz val="11"/>
        <color theme="0"/>
        <rFont val="Calibri"/>
        <family val="2"/>
        <scheme val="minor"/>
      </rPr>
      <t>(Required)</t>
    </r>
  </si>
  <si>
    <t>Network Protocol - NLC to Gateway</t>
  </si>
  <si>
    <t>Network Protocol - NLC to Central Management System (CMS)</t>
  </si>
  <si>
    <t>not direct, through gateway</t>
  </si>
  <si>
    <t>no gateway</t>
  </si>
  <si>
    <t>enter name</t>
  </si>
  <si>
    <t>enter part #</t>
  </si>
  <si>
    <t>enter quantity</t>
  </si>
  <si>
    <t>ESCO Proposed LMS Solution (Committed Basis of Design)</t>
  </si>
  <si>
    <t>Terms/Abbreviations</t>
  </si>
  <si>
    <t>NLC - Network Lighting Controller</t>
  </si>
  <si>
    <t>CMS - Central Management System</t>
  </si>
  <si>
    <t>Full, Partial or View Only
(list all that apply)</t>
  </si>
  <si>
    <t>LMS Functionality</t>
  </si>
  <si>
    <t>LMS Alarms and Reports</t>
  </si>
  <si>
    <t>enter all carriers</t>
  </si>
  <si>
    <t>LMS Ownership &amp; Components</t>
  </si>
  <si>
    <t>D/N - Distributor Net (cost from manufacturer)</t>
  </si>
  <si>
    <t>Communication Frequency - NLC to Gateway</t>
  </si>
  <si>
    <t>Network Protocol - Gateway to CMS</t>
  </si>
  <si>
    <t>Communication Frequency - Gateway to CMS</t>
  </si>
  <si>
    <t>Accessory Power Monitoring (e.g. pole-mounted holiday lights)</t>
  </si>
  <si>
    <t>Sensor Applications</t>
  </si>
  <si>
    <t>Microphone Applications</t>
  </si>
  <si>
    <t>Camera Applications</t>
  </si>
  <si>
    <t>Other Applications</t>
  </si>
  <si>
    <t xml:space="preserve">Flood Monitoring </t>
  </si>
  <si>
    <t>Parking Availability (at-grade or in-ground sensors)</t>
  </si>
  <si>
    <t xml:space="preserve">Vehicular Speed Identification </t>
  </si>
  <si>
    <t>Air Quality Measurement</t>
  </si>
  <si>
    <t>Gun-Shot Detection</t>
  </si>
  <si>
    <t>Nuisance Noise Measurement</t>
  </si>
  <si>
    <t>Real-Time Security Monitoring (High Definition Streaming)</t>
  </si>
  <si>
    <t>Stored/Retrieval Security Monitoring (Medium Definition Capture)</t>
  </si>
  <si>
    <t>Parking Availability</t>
  </si>
  <si>
    <t>Traffic Volume Counting</t>
  </si>
  <si>
    <t>Pedestrian Volume Counting</t>
  </si>
  <si>
    <t>Bicycle Volume Counting</t>
  </si>
  <si>
    <t>License Plate Reading</t>
  </si>
  <si>
    <t>Smart City Supported Applications</t>
  </si>
  <si>
    <t>General Instructions</t>
  </si>
  <si>
    <t>Adaptive Lighting Examples</t>
  </si>
  <si>
    <t>Change illumination levels based on traffic volume, pedestrian volumes or movement (occupancy) detection</t>
  </si>
  <si>
    <t>Increase illumination levels based on unsafe road conditions</t>
  </si>
  <si>
    <t>Increase luminaires to full light output based on gun-shot detection or a 911 signal</t>
  </si>
  <si>
    <t>Project Kickoff</t>
  </si>
  <si>
    <t>Project Close-Out</t>
  </si>
  <si>
    <t>Existing Data Collection</t>
  </si>
  <si>
    <t>Pre-Audit Assessment</t>
  </si>
  <si>
    <t>Construction &amp; Project Management</t>
  </si>
  <si>
    <t>PECO Bill Updates &amp; Rebate Management</t>
  </si>
  <si>
    <t>Project Phase &amp; ESCO Service</t>
  </si>
  <si>
    <t>Project Documentation</t>
  </si>
  <si>
    <t>Alley</t>
  </si>
  <si>
    <t>Local</t>
  </si>
  <si>
    <t>Collector</t>
  </si>
  <si>
    <t>Major</t>
  </si>
  <si>
    <t>1-Sided</t>
  </si>
  <si>
    <t>Staggered</t>
  </si>
  <si>
    <t>Required Specifications</t>
  </si>
  <si>
    <t>Major +</t>
  </si>
  <si>
    <t>Collector +</t>
  </si>
  <si>
    <t>Roadway Specifications and Photometric Requirements</t>
  </si>
  <si>
    <t>Number of vehicular driving lanes</t>
  </si>
  <si>
    <t>Number of vehicular parking lanes</t>
  </si>
  <si>
    <t>Local +</t>
  </si>
  <si>
    <t>Median Width</t>
  </si>
  <si>
    <t>Shoulder, Gutter &amp; Curb Width (both sides)</t>
  </si>
  <si>
    <t>Berm Width (both Sides)</t>
  </si>
  <si>
    <t>R3</t>
  </si>
  <si>
    <t>Pole Configuration</t>
  </si>
  <si>
    <t>Luminaire Mounting Height</t>
  </si>
  <si>
    <t>Arm Length</t>
  </si>
  <si>
    <t>Pole Setback (curb to center of pole)</t>
  </si>
  <si>
    <t>R1</t>
  </si>
  <si>
    <t>Pole Spacing (on one side of street)</t>
  </si>
  <si>
    <t>Voltage Range</t>
  </si>
  <si>
    <t>120-277V</t>
  </si>
  <si>
    <t>Minimum Warranty Term</t>
  </si>
  <si>
    <t>10 Years</t>
  </si>
  <si>
    <t>3000K, 4000K</t>
  </si>
  <si>
    <t>U0</t>
  </si>
  <si>
    <t>Minimum Color Rendering Index</t>
  </si>
  <si>
    <t>7-Pin</t>
  </si>
  <si>
    <t>Control Interface (ANSI C136.41)</t>
  </si>
  <si>
    <t>PennDOT Bulletin 15 Qualified</t>
  </si>
  <si>
    <t>Yes</t>
  </si>
  <si>
    <t>PennDOT Bulletin 15 Qualified (Y/N)</t>
  </si>
  <si>
    <t>DLC Listed</t>
  </si>
  <si>
    <t>Driver Options</t>
  </si>
  <si>
    <t>Vibration Rating (ANSI C136.31)</t>
  </si>
  <si>
    <t>Minimum Required Luminaire Specifications</t>
  </si>
  <si>
    <t>IES Distribution Type Options</t>
  </si>
  <si>
    <t>Side Shield</t>
  </si>
  <si>
    <t>Front Shield</t>
  </si>
  <si>
    <t>Cul-De-Sac Shield</t>
  </si>
  <si>
    <t>Minimum Vibration Rating (ANSI C136.31)</t>
  </si>
  <si>
    <t>Level 1</t>
  </si>
  <si>
    <t>Luminaire Distributor Net Unit Cost (assumes no ESCO markup)</t>
  </si>
  <si>
    <t>Preferred Distribution Partner - Name</t>
  </si>
  <si>
    <t>Brightness Control Shielding Option</t>
  </si>
  <si>
    <t>Sensor Ready Option</t>
  </si>
  <si>
    <t>Fusing</t>
  </si>
  <si>
    <t>Bubble Level</t>
  </si>
  <si>
    <t>Tool-less Entry</t>
  </si>
  <si>
    <t>Luminaire Distributor Net Unit Cost ADDERS (enter N/A if not available or STD if standard feature)</t>
  </si>
  <si>
    <t>Luminaire Material and Labor Unit Pricing</t>
  </si>
  <si>
    <t>Preferred Install Partner - Name</t>
  </si>
  <si>
    <t>Luminaire Distributor Net Unit Cost (no markups)*</t>
  </si>
  <si>
    <t>Totals</t>
  </si>
  <si>
    <t>Typical Applications</t>
  </si>
  <si>
    <t>ESCO to change the fill in the above tan cells to green reflecting proposed timeline</t>
  </si>
  <si>
    <t>Notes:</t>
  </si>
  <si>
    <t xml:space="preserve">Month (from date of notice to proceed)                                                                          Month (from date of notice to proceed) </t>
  </si>
  <si>
    <t>% of lumens (FVH)</t>
  </si>
  <si>
    <t>% of lumens (FH)</t>
  </si>
  <si>
    <t>City Contingency %</t>
  </si>
  <si>
    <t>City Contingency $</t>
  </si>
  <si>
    <t>Final Total Project Hard Costs</t>
  </si>
  <si>
    <t>DALI Driver (added cost above base specified 0-10V driver)</t>
  </si>
  <si>
    <t>Opposite</t>
  </si>
  <si>
    <t>Total Annual Fees x 20 Years</t>
  </si>
  <si>
    <t>Total Control Costs</t>
  </si>
  <si>
    <t>Complete Model # (assume 4000K, type 3 distribution, 0-10V driver)</t>
  </si>
  <si>
    <t>Decorative Luminaires</t>
  </si>
  <si>
    <t>Luminaire Style</t>
  </si>
  <si>
    <t>Cobrahead</t>
  </si>
  <si>
    <t>Upgrade Type</t>
  </si>
  <si>
    <t>Dusk to Dawn</t>
  </si>
  <si>
    <t>Resi Contemporary Post Top</t>
  </si>
  <si>
    <t>Caged Acorn</t>
  </si>
  <si>
    <t>+50%</t>
  </si>
  <si>
    <t>Driveway</t>
  </si>
  <si>
    <t>Cobrahead &amp; Dusk to Dawn Lumimaires</t>
  </si>
  <si>
    <t>CCT Availability (+ or - 200K)</t>
  </si>
  <si>
    <t>Not Required</t>
  </si>
  <si>
    <t>BUG Uplight Rating or % Uplight</t>
  </si>
  <si>
    <t>Upside Lumen Output Capacity (from Specified Design Lumens)</t>
  </si>
  <si>
    <t>ANSI C136.31 vibration level 2 (adder to base specification Level 1)</t>
  </si>
  <si>
    <t>20kV Surge Protection (adder to base specified 10kV)</t>
  </si>
  <si>
    <t>N/A</t>
  </si>
  <si>
    <t>ESCO Pricing Commitments</t>
  </si>
  <si>
    <t>Installation Labor Unit Prices (prevailing wage labor cost with no ESCO markups)</t>
  </si>
  <si>
    <t>Lighting Gateway Unit Installer Cost ($)</t>
  </si>
  <si>
    <t># of years</t>
  </si>
  <si>
    <t>LMS Required &amp; Optional Solutions</t>
  </si>
  <si>
    <t>enter Country name</t>
  </si>
  <si>
    <t>No, or if Yes, provide part #</t>
  </si>
  <si>
    <t>Pendant</t>
  </si>
  <si>
    <t>Post-Top</t>
  </si>
  <si>
    <t>Performance Replacement</t>
  </si>
  <si>
    <t>Specified Replacement</t>
  </si>
  <si>
    <t>Minimized</t>
  </si>
  <si>
    <t>Luminaire Color</t>
  </si>
  <si>
    <t>National Park Brown/Bronze</t>
  </si>
  <si>
    <t>Grey</t>
  </si>
  <si>
    <t>Cityscape Green</t>
  </si>
  <si>
    <r>
      <t>Fixture Replacement Install Unit Cost* 
(</t>
    </r>
    <r>
      <rPr>
        <i/>
        <sz val="9"/>
        <color theme="1"/>
        <rFont val="Calibri"/>
        <family val="2"/>
        <scheme val="minor"/>
      </rPr>
      <t>assume reuse of existing arm and power connection</t>
    </r>
    <r>
      <rPr>
        <sz val="11"/>
        <color theme="1"/>
        <rFont val="Calibri"/>
        <family val="2"/>
        <scheme val="minor"/>
      </rPr>
      <t>)</t>
    </r>
  </si>
  <si>
    <t>Installer Product and Labor Warranty Term - Years</t>
  </si>
  <si>
    <t>Lighting Management System (LMS)</t>
  </si>
  <si>
    <t>Total Project Budget</t>
  </si>
  <si>
    <t>Luminaire Hard Costs</t>
  </si>
  <si>
    <t>ESCO Service Fees</t>
  </si>
  <si>
    <t>Total Project Cost</t>
  </si>
  <si>
    <r>
      <t xml:space="preserve">Control Hard Costs
</t>
    </r>
    <r>
      <rPr>
        <i/>
        <sz val="12"/>
        <color theme="1"/>
        <rFont val="Calibri"/>
        <family val="2"/>
        <scheme val="minor"/>
      </rPr>
      <t>(Control Option #1, no Smart City)</t>
    </r>
  </si>
  <si>
    <t>$</t>
  </si>
  <si>
    <t>3, 5 or 7</t>
  </si>
  <si>
    <t>Colonial w/ Gooseneck Arm</t>
  </si>
  <si>
    <t>Black</t>
  </si>
  <si>
    <t>Black Cherry</t>
  </si>
  <si>
    <t>Chinatown Red</t>
  </si>
  <si>
    <t>Fixture Type Quantity - HID Not Upgraded *</t>
  </si>
  <si>
    <t>Fixture Type Quantity - LED Control Only Upgrade</t>
  </si>
  <si>
    <r>
      <t xml:space="preserve">Total Price
</t>
    </r>
    <r>
      <rPr>
        <b/>
        <i/>
        <sz val="14"/>
        <color theme="0"/>
        <rFont val="Calibri"/>
        <family val="2"/>
        <scheme val="minor"/>
      </rPr>
      <t>(Using Base Pricing)</t>
    </r>
  </si>
  <si>
    <r>
      <t xml:space="preserve">Base Unit Price
</t>
    </r>
    <r>
      <rPr>
        <i/>
        <sz val="14"/>
        <color theme="0"/>
        <rFont val="Calibri"/>
        <family val="2"/>
        <scheme val="minor"/>
      </rPr>
      <t>(per luminaire)</t>
    </r>
  </si>
  <si>
    <t>Estimated
Quantity</t>
  </si>
  <si>
    <t>Investment Grade Field Audit</t>
  </si>
  <si>
    <r>
      <t xml:space="preserve">Option #4
</t>
    </r>
    <r>
      <rPr>
        <i/>
        <sz val="11"/>
        <color theme="0"/>
        <rFont val="Calibri"/>
        <family val="2"/>
        <scheme val="minor"/>
      </rPr>
      <t>(Optional)</t>
    </r>
  </si>
  <si>
    <r>
      <t xml:space="preserve">Option #5
</t>
    </r>
    <r>
      <rPr>
        <i/>
        <sz val="11"/>
        <color theme="0"/>
        <rFont val="Calibri"/>
        <family val="2"/>
        <scheme val="minor"/>
      </rPr>
      <t>(Optional)</t>
    </r>
  </si>
  <si>
    <r>
      <t xml:space="preserve">Option #6
</t>
    </r>
    <r>
      <rPr>
        <i/>
        <sz val="11"/>
        <color theme="0"/>
        <rFont val="Calibri"/>
        <family val="2"/>
        <scheme val="minor"/>
      </rPr>
      <t>(Optional)</t>
    </r>
  </si>
  <si>
    <t>$x.xx</t>
  </si>
  <si>
    <t>enter %</t>
  </si>
  <si>
    <t>Lighting Management System &amp; Smart City Performance and Pricing Submittal</t>
  </si>
  <si>
    <t>Luminaire Mounting Angle Adjustment Range %</t>
  </si>
  <si>
    <t>Value Proposition of Additional Proposed Option (#4, 5 or 6)</t>
  </si>
  <si>
    <t>Luminaire Solution &amp; Pricing Matrix</t>
  </si>
  <si>
    <t>Project Phase &amp; ESCO Service Timeline</t>
  </si>
  <si>
    <t>LMS Asset Management</t>
  </si>
  <si>
    <t>Minimum Surge Rating (ANSI C136.2 "Enhanced 10kV/5KA")</t>
  </si>
  <si>
    <t>Tool-less Entry (for ease of maintenance)</t>
  </si>
  <si>
    <t>0-10V, DALI 2 D4i</t>
  </si>
  <si>
    <t>LMS Data Integration</t>
  </si>
  <si>
    <t>LED Drive Current (mA)</t>
  </si>
  <si>
    <t>2.4 GHz</t>
  </si>
  <si>
    <t>900 MHz</t>
  </si>
  <si>
    <t>City On-Premise, Vendor Cloud, Either
(list all that apply)</t>
  </si>
  <si>
    <t>Lumen Maintenance % @ 36,000 Hours (using TM-21 data)</t>
  </si>
  <si>
    <t>Lumen Maintenance % @ 60,000 Hours (using TM-21 data)</t>
  </si>
  <si>
    <t>Lumen Maintenance % @ 100,000 Hours (using TM-21 data)</t>
  </si>
  <si>
    <t>Standard Luminaire Warranty (years)</t>
  </si>
  <si>
    <t>City Offered Luminaire Warranty, no additional cost (years)</t>
  </si>
  <si>
    <t>Additional Luminaire Warranty Period (years)</t>
  </si>
  <si>
    <t>Phase 1:  Project Development</t>
  </si>
  <si>
    <t>Phase 2:  Implementation</t>
  </si>
  <si>
    <t>Phase 3:  Measurement and Verification</t>
  </si>
  <si>
    <t>Phase 1:  Project Development (6-9 months)</t>
  </si>
  <si>
    <t>Phase 2:  Implementation (12-24 months)</t>
  </si>
  <si>
    <t xml:space="preserve">Phase 3:  Measurement and Verification (3 Years) </t>
  </si>
  <si>
    <t>No requirement to enter M&amp;V in timeline</t>
  </si>
  <si>
    <t>M&amp;V - Services, Analysis and Reporting (Year 1)</t>
  </si>
  <si>
    <t>M&amp;V - Services, Analysis and Reporting (Year 2)</t>
  </si>
  <si>
    <t>M&amp;V - Services, Analysis and Reporting (Year 3)</t>
  </si>
  <si>
    <t>1)  Above ESCO costs must include all partner/sub-contractor direct and related costs</t>
  </si>
  <si>
    <t>2)  Any additional ESCO costs that are not covered by the above categories must be added to one of these categories.  Notes can be added to column E.</t>
  </si>
  <si>
    <t>3)  ESCO should embed all internal contingency to cover small adjustments to scope or unexpected items, overhead and profit in the service items above</t>
  </si>
  <si>
    <t>4)  ESCO is committing to unit pricing; if quantities change then total fees would change; quantities for each service line item above could be different (e.g. all luminaires audited, but fewer luminaires designed or upgraded.</t>
  </si>
  <si>
    <t>5)  The above does not imply payment schedule</t>
  </si>
  <si>
    <t>6)  The above does not define a contractural break fee</t>
  </si>
  <si>
    <t>ESCO Notes/Comments</t>
  </si>
  <si>
    <t>Resi Deco</t>
  </si>
  <si>
    <r>
      <t xml:space="preserve">Resi Deco
</t>
    </r>
    <r>
      <rPr>
        <sz val="9"/>
        <color theme="1"/>
        <rFont val="Calibri"/>
        <family val="2"/>
        <scheme val="minor"/>
      </rPr>
      <t>(PTA, PTF, PTC pole types)</t>
    </r>
  </si>
  <si>
    <r>
      <t xml:space="preserve">Spring City
Franklin
</t>
    </r>
    <r>
      <rPr>
        <sz val="9"/>
        <color theme="1"/>
        <rFont val="Calibri"/>
        <family val="2"/>
        <scheme val="minor"/>
      </rPr>
      <t>(FLP pole type)</t>
    </r>
  </si>
  <si>
    <r>
      <t xml:space="preserve">Spring City
Chinatown
</t>
    </r>
    <r>
      <rPr>
        <sz val="9"/>
        <color theme="1"/>
        <rFont val="Calibri"/>
        <family val="2"/>
        <scheme val="minor"/>
      </rPr>
      <t>(CTP pole type)</t>
    </r>
  </si>
  <si>
    <r>
      <t xml:space="preserve">Spring City
Centre City
</t>
    </r>
    <r>
      <rPr>
        <sz val="9"/>
        <color theme="1"/>
        <rFont val="Calibri"/>
        <family val="2"/>
        <scheme val="minor"/>
      </rPr>
      <t>(CCP pole type)</t>
    </r>
  </si>
  <si>
    <r>
      <t xml:space="preserve">Spring City
Ben Franklin Parkway
</t>
    </r>
    <r>
      <rPr>
        <sz val="9"/>
        <color theme="1"/>
        <rFont val="Calibri"/>
        <family val="2"/>
        <scheme val="minor"/>
      </rPr>
      <t>(PKY pole type)</t>
    </r>
  </si>
  <si>
    <r>
      <t xml:space="preserve">Spring City
Columbia
</t>
    </r>
    <r>
      <rPr>
        <sz val="9"/>
        <color theme="1"/>
        <rFont val="Calibri"/>
        <family val="2"/>
        <scheme val="minor"/>
      </rPr>
      <t>(AAPT pole type)</t>
    </r>
  </si>
  <si>
    <t>Spring City
Franklin</t>
  </si>
  <si>
    <t>Spring City
Chinatown</t>
  </si>
  <si>
    <t>Spring City
Centre City</t>
  </si>
  <si>
    <t>Spring City
Ben Franklin Parkway</t>
  </si>
  <si>
    <t>Spring City
Columbia</t>
  </si>
  <si>
    <t>Width of vehicular driving lanes</t>
  </si>
  <si>
    <t>Width of vehicular parking lanes</t>
  </si>
  <si>
    <t>Varies based on location;
Photometric analysis not required;
Utilize current manufacturer LED specified products</t>
  </si>
  <si>
    <t>Number of Pedestrian Sidewalks/Walkways</t>
  </si>
  <si>
    <t>Pedestrian Sidewalk/Walkway Width (both sides)</t>
  </si>
  <si>
    <t>Reflectance class of vehicular driving &amp; parking lanes</t>
  </si>
  <si>
    <r>
      <t>Target Minimum Average Horizontal Luminance L</t>
    </r>
    <r>
      <rPr>
        <vertAlign val="subscript"/>
        <sz val="11"/>
        <color theme="1"/>
        <rFont val="Calibri"/>
        <family val="2"/>
        <scheme val="minor"/>
      </rPr>
      <t>avg</t>
    </r>
    <r>
      <rPr>
        <sz val="11"/>
        <color theme="1"/>
        <rFont val="Calibri"/>
        <family val="2"/>
        <scheme val="minor"/>
      </rPr>
      <t xml:space="preserve"> (cd/m</t>
    </r>
    <r>
      <rPr>
        <vertAlign val="superscript"/>
        <sz val="11"/>
        <color theme="1"/>
        <rFont val="Calibri"/>
        <family val="2"/>
        <scheme val="minor"/>
      </rPr>
      <t>2</t>
    </r>
    <r>
      <rPr>
        <sz val="11"/>
        <color theme="1"/>
        <rFont val="Calibri"/>
        <family val="2"/>
        <scheme val="minor"/>
      </rPr>
      <t>)</t>
    </r>
  </si>
  <si>
    <r>
      <t>Target Maximum Horizontal Luminance Uniformity (L</t>
    </r>
    <r>
      <rPr>
        <vertAlign val="subscript"/>
        <sz val="11"/>
        <color theme="1"/>
        <rFont val="Calibri"/>
        <family val="2"/>
        <scheme val="minor"/>
      </rPr>
      <t>Avg</t>
    </r>
    <r>
      <rPr>
        <sz val="11"/>
        <color theme="1"/>
        <rFont val="Calibri"/>
        <family val="2"/>
        <scheme val="minor"/>
      </rPr>
      <t>/L</t>
    </r>
    <r>
      <rPr>
        <vertAlign val="subscript"/>
        <sz val="11"/>
        <color theme="1"/>
        <rFont val="Calibri"/>
        <family val="2"/>
        <scheme val="minor"/>
      </rPr>
      <t>Min</t>
    </r>
    <r>
      <rPr>
        <sz val="11"/>
        <color theme="1"/>
        <rFont val="Calibri"/>
        <family val="2"/>
        <scheme val="minor"/>
      </rPr>
      <t>)</t>
    </r>
  </si>
  <si>
    <t>Reflectance class of sidewalks/walkways</t>
  </si>
  <si>
    <t>Roadway Parameters</t>
  </si>
  <si>
    <t>Pole and Luminaire Parameters</t>
  </si>
  <si>
    <t>Sidewalk/Walkway Photometric Requirements</t>
  </si>
  <si>
    <r>
      <t>Target Maximum Horizontal Luminance Uniformity (L</t>
    </r>
    <r>
      <rPr>
        <vertAlign val="subscript"/>
        <sz val="11"/>
        <color theme="1"/>
        <rFont val="Calibri"/>
        <family val="2"/>
        <scheme val="minor"/>
      </rPr>
      <t>Max</t>
    </r>
    <r>
      <rPr>
        <sz val="11"/>
        <color theme="1"/>
        <rFont val="Calibri"/>
        <family val="2"/>
        <scheme val="minor"/>
      </rPr>
      <t>/L</t>
    </r>
    <r>
      <rPr>
        <vertAlign val="subscript"/>
        <sz val="11"/>
        <color theme="1"/>
        <rFont val="Calibri"/>
        <family val="2"/>
        <scheme val="minor"/>
      </rPr>
      <t>Min</t>
    </r>
    <r>
      <rPr>
        <sz val="11"/>
        <color theme="1"/>
        <rFont val="Calibri"/>
        <family val="2"/>
        <scheme val="minor"/>
      </rPr>
      <t>)</t>
    </r>
  </si>
  <si>
    <r>
      <t xml:space="preserve">Roadway Photometric Requirements </t>
    </r>
    <r>
      <rPr>
        <sz val="11"/>
        <color theme="1"/>
        <rFont val="Calibri"/>
        <family val="2"/>
        <scheme val="minor"/>
      </rPr>
      <t>(includes both vehicular driving and parking lanes)</t>
    </r>
  </si>
  <si>
    <r>
      <t>Target Veiling Luminance Ratio (L</t>
    </r>
    <r>
      <rPr>
        <vertAlign val="subscript"/>
        <sz val="11"/>
        <color theme="1"/>
        <rFont val="Calibri"/>
        <family val="2"/>
        <scheme val="minor"/>
      </rPr>
      <t>v,Max</t>
    </r>
    <r>
      <rPr>
        <sz val="11"/>
        <color theme="1"/>
        <rFont val="Calibri"/>
        <family val="2"/>
        <scheme val="minor"/>
      </rPr>
      <t>/L</t>
    </r>
    <r>
      <rPr>
        <vertAlign val="subscript"/>
        <sz val="11"/>
        <color theme="1"/>
        <rFont val="Calibri"/>
        <family val="2"/>
        <scheme val="minor"/>
      </rPr>
      <t>Avg</t>
    </r>
    <r>
      <rPr>
        <sz val="11"/>
        <color theme="1"/>
        <rFont val="Calibri"/>
        <family val="2"/>
        <scheme val="minor"/>
      </rPr>
      <t>)</t>
    </r>
  </si>
  <si>
    <r>
      <t>Maximum Horizontal Illuminance Uniformity (E</t>
    </r>
    <r>
      <rPr>
        <vertAlign val="subscript"/>
        <sz val="11"/>
        <rFont val="Calibri"/>
        <family val="2"/>
        <scheme val="minor"/>
      </rPr>
      <t>avg</t>
    </r>
    <r>
      <rPr>
        <sz val="11"/>
        <rFont val="Calibri"/>
        <family val="2"/>
        <scheme val="minor"/>
      </rPr>
      <t>/E</t>
    </r>
    <r>
      <rPr>
        <vertAlign val="subscript"/>
        <sz val="11"/>
        <rFont val="Calibri"/>
        <family val="2"/>
        <scheme val="minor"/>
      </rPr>
      <t>min</t>
    </r>
    <r>
      <rPr>
        <sz val="11"/>
        <rFont val="Calibri"/>
        <family val="2"/>
        <scheme val="minor"/>
      </rPr>
      <t>)</t>
    </r>
  </si>
  <si>
    <r>
      <t>Minimum Average Horizontal Illuminance E</t>
    </r>
    <r>
      <rPr>
        <vertAlign val="subscript"/>
        <sz val="11"/>
        <rFont val="Calibri"/>
        <family val="2"/>
        <scheme val="minor"/>
      </rPr>
      <t>avg</t>
    </r>
    <r>
      <rPr>
        <sz val="11"/>
        <rFont val="Calibri"/>
        <family val="2"/>
        <scheme val="minor"/>
      </rPr>
      <t xml:space="preserve"> (lux)</t>
    </r>
  </si>
  <si>
    <t>*** During the project design phase additional/unique photometric requirements and luminaire specifications may be defined specifically for intersections and crosswalks.  The above requirements are for mid-street pole/luminaire locations.  All photometric requirements may be adjusted during the project design phase to balance illumination levels and energy consumption without impacting safety.</t>
  </si>
  <si>
    <r>
      <t>Minimum Vertical Illuminance E</t>
    </r>
    <r>
      <rPr>
        <vertAlign val="subscript"/>
        <sz val="11"/>
        <rFont val="Calibri"/>
        <family val="2"/>
        <scheme val="minor"/>
      </rPr>
      <t>v,min</t>
    </r>
    <r>
      <rPr>
        <sz val="11"/>
        <rFont val="Calibri"/>
        <family val="2"/>
        <scheme val="minor"/>
      </rPr>
      <t xml:space="preserve"> at 1.5m above pavement, in both directions and parallel to the main pedestrian flow (lux) </t>
    </r>
  </si>
  <si>
    <t>V</t>
  </si>
  <si>
    <t>II, III, IV, V
(+ sidewalk option)</t>
  </si>
  <si>
    <t>V (Symmetric) or II/III (Asymmetric)</t>
  </si>
  <si>
    <t>10kV/5KA</t>
  </si>
  <si>
    <t>Name</t>
  </si>
  <si>
    <t>Model #</t>
  </si>
  <si>
    <t>hyperlink path</t>
  </si>
  <si>
    <t>x.x"</t>
  </si>
  <si>
    <t>x.x%</t>
  </si>
  <si>
    <t>lbs</t>
  </si>
  <si>
    <t>xxx</t>
  </si>
  <si>
    <t>Name and Model</t>
  </si>
  <si>
    <t>Driver Type (Assume 0-10V) - No Entry in Cell</t>
  </si>
  <si>
    <t>0-10V</t>
  </si>
  <si>
    <t>voltage</t>
  </si>
  <si>
    <t>mA</t>
  </si>
  <si>
    <t>hours</t>
  </si>
  <si>
    <t xml:space="preserve">IES Distribution Types Available  </t>
  </si>
  <si>
    <t>enter all types available</t>
  </si>
  <si>
    <t>x</t>
  </si>
  <si>
    <t>x%</t>
  </si>
  <si>
    <t>Source Brightness - Metric</t>
  </si>
  <si>
    <t>Source Brightness - Value</t>
  </si>
  <si>
    <t>metric name</t>
  </si>
  <si>
    <t>xx</t>
  </si>
  <si>
    <t>CCT (Kelvin)</t>
  </si>
  <si>
    <t>xxxx</t>
  </si>
  <si>
    <r>
      <t xml:space="preserve">Photometric Performance </t>
    </r>
    <r>
      <rPr>
        <sz val="11"/>
        <color theme="1"/>
        <rFont val="Calibri"/>
        <family val="2"/>
        <scheme val="minor"/>
      </rPr>
      <t>(where required assume IES Type II and 4000K CCT specifications)</t>
    </r>
  </si>
  <si>
    <t>xx%</t>
  </si>
  <si>
    <t>xx,xxx</t>
  </si>
  <si>
    <t>Additional Luminaire Warranty Cost ($/unit)</t>
  </si>
  <si>
    <t>$x</t>
  </si>
  <si>
    <t>Lumens/Watt @ 36,000 Hours (@ design specified watts and lumens) - Calculated, No Entry in Cell</t>
  </si>
  <si>
    <t>Lumens/Watt @ 60,000 Hours (@ design specified watts and lumens) - Calculated, No Entry in Cell</t>
  </si>
  <si>
    <t>Lumens/Watt @ 100,000 Hours (@ design specified watts and lumens) - Calculated, No Entry in Cell</t>
  </si>
  <si>
    <t>Initial Lumens/Watt (@ design specified watts and lumens) - 
Calculated, No Entry in Cell</t>
  </si>
  <si>
    <t>$xx.xx</t>
  </si>
  <si>
    <t>name</t>
  </si>
  <si>
    <r>
      <t>Depreciation and Life Ratings</t>
    </r>
    <r>
      <rPr>
        <sz val="11"/>
        <color theme="1"/>
        <rFont val="Calibri"/>
        <family val="2"/>
        <scheme val="minor"/>
      </rPr>
      <t xml:space="preserve"> (where required assume IES Type II and 4000K CCT specifications)</t>
    </r>
  </si>
  <si>
    <t>Assumed Total (Hourly + Fringe) Prevailing Wage Rate 
(Assumed Electric Lineman Rate) - No Entry</t>
  </si>
  <si>
    <t>Fixture, Arm &amp; Cable Removal Unit Cost</t>
  </si>
  <si>
    <t>Tree Branch Trimming Unit Cost</t>
  </si>
  <si>
    <t>Rewire Unit Cost (include cable through 3' arm and a new PECO tap)</t>
  </si>
  <si>
    <t>Rewire Unit Cost (include cable through 8' arm and a new PECO tap)</t>
  </si>
  <si>
    <t>Rewire Unit Cost (include cable through 12' arm and a new PECO tap)</t>
  </si>
  <si>
    <t>Rewire Unit Cost (include cable through 20' arm and a new PECO tap)</t>
  </si>
  <si>
    <t>New Add Unit Cost (include 3' arm, cable and tap to overhead connection)</t>
  </si>
  <si>
    <t>New Add Unit Cost (include 8' arm, cable and tap to overhead connection)</t>
  </si>
  <si>
    <t>New Add Unit Cost (include 12' arm, cable and tap to overhead connection)</t>
  </si>
  <si>
    <t>New Add Unit Cost (include 20' arm, cable and tap to overhead connection)</t>
  </si>
  <si>
    <r>
      <t xml:space="preserve">Alley
</t>
    </r>
    <r>
      <rPr>
        <sz val="9"/>
        <color theme="1"/>
        <rFont val="Calibri"/>
        <family val="2"/>
        <scheme val="minor"/>
      </rPr>
      <t>(AEL pole type)</t>
    </r>
  </si>
  <si>
    <r>
      <t xml:space="preserve">Driveway
</t>
    </r>
    <r>
      <rPr>
        <sz val="9"/>
        <color theme="1"/>
        <rFont val="Calibri"/>
        <family val="2"/>
        <scheme val="minor"/>
      </rPr>
      <t>(AEL pole type)</t>
    </r>
  </si>
  <si>
    <r>
      <t xml:space="preserve">Local
</t>
    </r>
    <r>
      <rPr>
        <sz val="9"/>
        <color theme="1"/>
        <rFont val="Calibri"/>
        <family val="2"/>
        <scheme val="minor"/>
      </rPr>
      <t>(multiple pole types)</t>
    </r>
  </si>
  <si>
    <r>
      <t xml:space="preserve">Local +
</t>
    </r>
    <r>
      <rPr>
        <sz val="9"/>
        <color theme="1"/>
        <rFont val="Calibri"/>
        <family val="2"/>
        <scheme val="minor"/>
      </rPr>
      <t>(multiple pole types)</t>
    </r>
  </si>
  <si>
    <r>
      <t xml:space="preserve">Collector
</t>
    </r>
    <r>
      <rPr>
        <sz val="9"/>
        <color theme="1"/>
        <rFont val="Calibri"/>
        <family val="2"/>
        <scheme val="minor"/>
      </rPr>
      <t>(multiple pole types)</t>
    </r>
  </si>
  <si>
    <r>
      <t xml:space="preserve">Collector +
</t>
    </r>
    <r>
      <rPr>
        <sz val="9"/>
        <color theme="1"/>
        <rFont val="Calibri"/>
        <family val="2"/>
        <scheme val="minor"/>
      </rPr>
      <t>(multiple pole types)</t>
    </r>
  </si>
  <si>
    <r>
      <t xml:space="preserve">Major
</t>
    </r>
    <r>
      <rPr>
        <sz val="9"/>
        <color theme="1"/>
        <rFont val="Calibri"/>
        <family val="2"/>
        <scheme val="minor"/>
      </rPr>
      <t>(multiple pole types)</t>
    </r>
  </si>
  <si>
    <r>
      <t xml:space="preserve">Major +
</t>
    </r>
    <r>
      <rPr>
        <sz val="9"/>
        <color theme="1"/>
        <rFont val="Calibri"/>
        <family val="2"/>
        <scheme val="minor"/>
      </rPr>
      <t>(multiple pole types)</t>
    </r>
  </si>
  <si>
    <t>Previous HID Wattage
(not prescriptive requirement, use for initial feasiblity assessment)</t>
  </si>
  <si>
    <t>Price Expiration Date (overwrite if not 12/31/2023)</t>
  </si>
  <si>
    <r>
      <t>Nominal Luminaire EPA (ft</t>
    </r>
    <r>
      <rPr>
        <vertAlign val="superscript"/>
        <sz val="11"/>
        <color theme="1"/>
        <rFont val="Calibri"/>
        <family val="2"/>
        <scheme val="minor"/>
      </rPr>
      <t>2</t>
    </r>
    <r>
      <rPr>
        <sz val="11"/>
        <color theme="1"/>
        <rFont val="Calibri"/>
        <family val="2"/>
        <scheme val="minor"/>
      </rPr>
      <t>)</t>
    </r>
  </si>
  <si>
    <t>xx.xx</t>
  </si>
  <si>
    <r>
      <t>Minimum Ambient Operating Temperature (</t>
    </r>
    <r>
      <rPr>
        <vertAlign val="superscript"/>
        <sz val="11"/>
        <color theme="1"/>
        <rFont val="Calibri"/>
        <family val="2"/>
        <scheme val="minor"/>
      </rPr>
      <t>o</t>
    </r>
    <r>
      <rPr>
        <sz val="11"/>
        <color theme="1"/>
        <rFont val="Calibri"/>
        <family val="2"/>
        <scheme val="minor"/>
      </rPr>
      <t>C)</t>
    </r>
  </si>
  <si>
    <r>
      <t>Maximum Ambient Operating Temperature (</t>
    </r>
    <r>
      <rPr>
        <vertAlign val="superscript"/>
        <sz val="11"/>
        <color theme="1"/>
        <rFont val="Calibri"/>
        <family val="2"/>
        <scheme val="minor"/>
      </rPr>
      <t>o</t>
    </r>
    <r>
      <rPr>
        <sz val="11"/>
        <color theme="1"/>
        <rFont val="Calibri"/>
        <family val="2"/>
        <scheme val="minor"/>
      </rPr>
      <t>C)</t>
    </r>
  </si>
  <si>
    <t>xxx.x</t>
  </si>
  <si>
    <t>Specified Design Lumen Dimming Level (% lumen reduction) -
Calculated, No Entry in Cell</t>
  </si>
  <si>
    <t>System Watts
(Luminaire @ Specified Design Lumen Dimmed Level)</t>
  </si>
  <si>
    <t>System Watts
(Luminaire @ Full Lumen Output, NOT @ Specified Design Lumen Dimmed Level)</t>
  </si>
  <si>
    <t>Initial Delivered Lumens
(Luminiare Full Lumen Output, Not @ Specified Design Lumen Dimmed Level)</t>
  </si>
  <si>
    <t>Initial Delivered Lumens
(Luminaire @ Specified Design Lumen Dimmed Level) -
Calculated, No Entry in Cell</t>
  </si>
  <si>
    <t>Typical Application Name
(pole type)</t>
  </si>
  <si>
    <t>Yes, No or Pending</t>
  </si>
  <si>
    <t>LMS - Lighting Management System</t>
  </si>
  <si>
    <t>NLC - Meet ANSI C136.48 requirements</t>
  </si>
  <si>
    <t>NLC - Long-Term Market Failure Rate (failure % within standard warranty period)</t>
  </si>
  <si>
    <t>NLC - Country of Origin</t>
  </si>
  <si>
    <t>NLC - internal "In-Luminaire" NLC available for decorative fixtures</t>
  </si>
  <si>
    <t>NLC - If Cellular NLC, what carriers supported</t>
  </si>
  <si>
    <t>NLC - Minimum Receptacle Pin Requirement</t>
  </si>
  <si>
    <t>LMS - Manufacturer Name</t>
  </si>
  <si>
    <r>
      <t xml:space="preserve">NLC - Manufacturer Part # </t>
    </r>
    <r>
      <rPr>
        <i/>
        <sz val="11"/>
        <rFont val="Calibri"/>
        <family val="2"/>
        <scheme val="minor"/>
      </rPr>
      <t>(assume 7-pin node top-of-luminaire style)</t>
    </r>
  </si>
  <si>
    <t>Gateway - NLC Capacity (max NLCs/gateway)</t>
  </si>
  <si>
    <t>Gateway - Cellular SIM, what carriers supported</t>
  </si>
  <si>
    <t>Gateway - Country of Origin</t>
  </si>
  <si>
    <t>Gateway - Long-Term Market Failure Rate (failure % within standard warranty period)</t>
  </si>
  <si>
    <t>NMS - Cellular SIM, what carriers supported</t>
  </si>
  <si>
    <t>NMS - Country of Origin</t>
  </si>
  <si>
    <t>NMS - Network Management Server</t>
  </si>
  <si>
    <t>NMS - Manufacturer and Part #</t>
  </si>
  <si>
    <t>Manufacturer Name and Part #</t>
  </si>
  <si>
    <t>Gateway - Manufacturer and Part #</t>
  </si>
  <si>
    <t>x,xxx</t>
  </si>
  <si>
    <t>NMS - Preferred Integration Partner</t>
  </si>
  <si>
    <t>Company Name</t>
  </si>
  <si>
    <t>NMS - Gateway Capacity (max Gateways/NMS)</t>
  </si>
  <si>
    <t>NMS - Long-Term Market Reliability Rate (average %)</t>
  </si>
  <si>
    <t>xx.x%</t>
  </si>
  <si>
    <t>LMS - Available License Term:  5-Year (assume manufactuer hosting)</t>
  </si>
  <si>
    <t>LMS - Available License Term:  10-Year (assume manufactuer hosting)</t>
  </si>
  <si>
    <t>LMS - Available License Term:  15-Year (assume manufactuer hosting)</t>
  </si>
  <si>
    <t>LMS - Available License Term:  20-Year (assume manufactuer hosting)</t>
  </si>
  <si>
    <t>LMS - Does LMS License Fee include all required manufacturer system/hardware updates, system maintenance and support for warranty-related claims or other technical issues requiring support?</t>
  </si>
  <si>
    <t>LMS - CMS Hosting Options (on-premise, vendor cloud, either)</t>
  </si>
  <si>
    <t>LMS - Maximum # of City Users (all Permission Levels)</t>
  </si>
  <si>
    <t>LMS - City Permission/Authorization Levels (Full, Partial or View Only)</t>
  </si>
  <si>
    <t>LMS - Total Training Hours included with LMS purchase (assume costs embedded with LMS equipment)</t>
  </si>
  <si>
    <t>LMS - # of Years of Maintained Historical Status and Performance Parameters</t>
  </si>
  <si>
    <t>Immediate Email, Text or Both</t>
  </si>
  <si>
    <t>LMS - Alarm Notification Methods</t>
  </si>
  <si>
    <t>LMS - Alarm: Tilt</t>
  </si>
  <si>
    <t>LMS - Alarm: Utility Power Outage</t>
  </si>
  <si>
    <t>LMS - Report:  Luminaire Outage</t>
  </si>
  <si>
    <t>LMS - Report:  Luminaire Dayburner</t>
  </si>
  <si>
    <t>LMS - Report:  Luminaire Tilt</t>
  </si>
  <si>
    <t>LMS - Report: Incoming Power Outage</t>
  </si>
  <si>
    <t>LMS - Report:  Over/Under Voltage</t>
  </si>
  <si>
    <t>LMS - Report:  Low Power Factor</t>
  </si>
  <si>
    <t>Daily, Weekly, Monthly</t>
  </si>
  <si>
    <t>LMS - Report: Available Frequency</t>
  </si>
  <si>
    <t>LMS - PECO SL-C Tariff Qualified</t>
  </si>
  <si>
    <t>LMS - Luminaire Grouping Capability</t>
  </si>
  <si>
    <t>LMS - Luminaire Scheduling and Dimming Programming by Group</t>
  </si>
  <si>
    <t>LMS - Measured Parameters: Voltage</t>
  </si>
  <si>
    <t>LMS - Measured Parameters: Current</t>
  </si>
  <si>
    <t>LMS - Measured Parameters: Wattage</t>
  </si>
  <si>
    <t>LMS - Measured Parameters: Power Factor</t>
  </si>
  <si>
    <t>LMS - Measured Parameters: On/Off Lamp Status</t>
  </si>
  <si>
    <t>LMS - Measured Parameters: Tilt</t>
  </si>
  <si>
    <t>LMS - Ability to export all LMS attribute data to any "Data Lake"</t>
  </si>
  <si>
    <t>LMS - Ability to export all LMS attribute data to City DataBridge integration system</t>
  </si>
  <si>
    <t>Automatic Real-Time, Scheduled Frequency or Manual Push</t>
  </si>
  <si>
    <t>LMS - Available frequency of data export of City DataBridge integration system -
[Automatic Real-Time (e.g. alarms), Scheduled Frequency (e.g. reports) or Manual Push]</t>
  </si>
  <si>
    <t>LMS - Ability to Receive DALI 2 D4i driver data/information</t>
  </si>
  <si>
    <t>LMS - Does LMS allow for addition of user-defined attributes?</t>
  </si>
  <si>
    <t>LMS - Maximum quantity of user-defined attributes?</t>
  </si>
  <si>
    <t>xxx or unlimited</t>
  </si>
  <si>
    <t>LMS - Total quantity of standard asset management attributes?</t>
  </si>
  <si>
    <t>ESCO Preferred Distributor D/N Markup % (not margin)</t>
  </si>
  <si>
    <t>ESCO Preferred Distribution Partner Name</t>
  </si>
  <si>
    <t>NLC - Unit D/N Cost ($)</t>
  </si>
  <si>
    <t>Control Distributor Net (D/N) Unit Cost - assumes no ESCO markup</t>
  </si>
  <si>
    <t>Gateway - Unit D/N Cost ($)</t>
  </si>
  <si>
    <t>NMS - Pass-through System Integrator Equipment Cost ($)</t>
  </si>
  <si>
    <t>$xxx.xx</t>
  </si>
  <si>
    <t>NLC - Unit D/N Cost adder for internal "In-Fixture" NLC Version ($)</t>
  </si>
  <si>
    <r>
      <t>NLC Unit Installer Cost ($)</t>
    </r>
    <r>
      <rPr>
        <i/>
        <sz val="9"/>
        <color rgb="FFFF0000"/>
        <rFont val="Calibri"/>
        <family val="2"/>
        <scheme val="minor"/>
      </rPr>
      <t xml:space="preserve"> - assumed $0, included with new luminaire installation unit costs</t>
    </r>
  </si>
  <si>
    <r>
      <t xml:space="preserve">NLC Unit Installer Cost ($) </t>
    </r>
    <r>
      <rPr>
        <i/>
        <sz val="9"/>
        <color rgb="FFFF0000"/>
        <rFont val="Calibri"/>
        <family val="2"/>
        <scheme val="minor"/>
      </rPr>
      <t>- for existing LED luminaire, NLC installations only</t>
    </r>
  </si>
  <si>
    <t>Total NLC Quantity - for new luminaire installations</t>
  </si>
  <si>
    <t>Total NLC Quantity - for existing LED luminaire installations</t>
  </si>
  <si>
    <t>NMS - Pass-through System Integrator Annual Service Cost ($/Year)</t>
  </si>
  <si>
    <r>
      <t xml:space="preserve">LMS - Annual License Fee/Node ($/Year) </t>
    </r>
    <r>
      <rPr>
        <sz val="9"/>
        <color theme="1"/>
        <rFont val="Calibri"/>
        <family val="2"/>
        <scheme val="minor"/>
      </rPr>
      <t>- assumes 15 year term, includes CMS hosting by manufacturer, warranty, support and all other annual costs during term</t>
    </r>
  </si>
  <si>
    <r>
      <t xml:space="preserve">LMS - Annual License Fee/Node ($/Year) </t>
    </r>
    <r>
      <rPr>
        <sz val="9"/>
        <color theme="1"/>
        <rFont val="Calibri"/>
        <family val="2"/>
        <scheme val="minor"/>
      </rPr>
      <t>- assumes 10 year term, includes CMS hosting by manufacturer, warranty, support and all other annual costs during term</t>
    </r>
  </si>
  <si>
    <r>
      <t xml:space="preserve">LMS - Annual License Fee/Node ($/year) </t>
    </r>
    <r>
      <rPr>
        <sz val="9"/>
        <color theme="1"/>
        <rFont val="Calibri"/>
        <family val="2"/>
        <scheme val="minor"/>
      </rPr>
      <t>- assumes 20 year term, includes CMS hosting by manufacturer, warranty, support and all other annual costs during term</t>
    </r>
  </si>
  <si>
    <r>
      <t xml:space="preserve">ESCO Pricing Commitments (Distributor Net) </t>
    </r>
    <r>
      <rPr>
        <i/>
        <sz val="12"/>
        <color theme="0"/>
        <rFont val="Calibri"/>
        <family val="2"/>
        <scheme val="minor"/>
      </rPr>
      <t>- if solution has both an upfront cost + annual fees please enter as "$xx.xx Purchase + $xx.xx Annually"</t>
    </r>
  </si>
  <si>
    <t>1)  This worksheet is mostly protected from user input except where an ESCO is to provide a response.  Cells that require an ESCO response are filled in a light tan color.  In some cases, these cells are left blank awaiting the ESCO to enter their response, while in other cases an italicized prompt is provided to direct the appropriate response (e.g. Yes or No, $x.xx, enter name).  When an italicized prompt is provided the ESCO should overwrite that text with their response.  All other fields (not tan filled) are protected from entry</t>
  </si>
  <si>
    <t>2)  If an ESCO does not feel that they can adequetely respond to any specific question/inquiry in this worksheet, they should attach another document titled "ESCO Name - Submittal Worksheet Clarifications" defining the specific worksheet tab, section and line item (row/column) with an explanation as to why they can not respond adequetely and if appropriate provide an alternate answer.</t>
  </si>
  <si>
    <t>3)  All locations requiring an ESCO response should be completed.  A lack of responsiveness will be considered in the RFP evaluation process.</t>
  </si>
  <si>
    <t>4)  It is strongly encouraged that the ESCO and their partner companies review this worksheet as soon as it is issued so any questions can be asked in the appropriate time allowed for RFP questions.</t>
  </si>
  <si>
    <t>5)  ALL up-front and annual project costs must be reflected within the various sections of this worksheet.  If there is a project cost the ESCO deems there is not an appropriate spot for it to be entered they should raise that concern during the allowed RFP question period.</t>
  </si>
  <si>
    <t>Ingress Protection Rating (IPX or other Rating)</t>
  </si>
  <si>
    <t>rating</t>
  </si>
  <si>
    <t>Current Replacement LED Wattage
(not prescriptive requirement, do NOT use for RFP solution development or project analysis, for reference only)</t>
  </si>
  <si>
    <t>Preferred Distribution Partner - Markup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</si>
</sst>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0.0_);[Red]\(#,##0.0\)"/>
    <numFmt numFmtId="166" formatCode="0.0"/>
  </numFmts>
  <fonts count="6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i/>
      <sz val="11"/>
      <color theme="1"/>
      <name val="Calibri"/>
      <family val="2"/>
      <scheme val="minor"/>
    </font>
    <font>
      <i/>
      <sz val="9"/>
      <color theme="1"/>
      <name val="Calibri"/>
      <family val="2"/>
      <scheme val="minor"/>
    </font>
    <font>
      <i/>
      <sz val="8"/>
      <color theme="1"/>
      <name val="Calibri"/>
      <family val="2"/>
      <scheme val="minor"/>
    </font>
    <font>
      <b/>
      <sz val="16"/>
      <color theme="0"/>
      <name val="Calibri"/>
      <family val="2"/>
      <scheme val="minor"/>
    </font>
    <font>
      <sz val="11"/>
      <name val="Calibri"/>
      <family val="2"/>
      <scheme val="minor"/>
    </font>
    <font>
      <sz val="8"/>
      <name val="Calibri"/>
      <family val="2"/>
      <scheme val="minor"/>
    </font>
    <font>
      <b/>
      <sz val="11"/>
      <name val="Calibri"/>
      <family val="2"/>
      <scheme val="minor"/>
    </font>
    <font>
      <i/>
      <sz val="11"/>
      <color theme="0"/>
      <name val="Calibri"/>
      <family val="2"/>
      <scheme val="minor"/>
    </font>
    <font>
      <i/>
      <sz val="11"/>
      <name val="Calibri"/>
      <family val="2"/>
      <scheme val="minor"/>
    </font>
    <font>
      <b/>
      <i/>
      <sz val="8"/>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i/>
      <sz val="12"/>
      <color theme="1"/>
      <name val="Calibri"/>
      <family val="2"/>
      <scheme val="minor"/>
    </font>
    <font>
      <sz val="9"/>
      <color theme="1"/>
      <name val="Calibri"/>
      <family val="2"/>
      <scheme val="minor"/>
    </font>
    <font>
      <b/>
      <sz val="18"/>
      <color theme="0"/>
      <name val="Calibri"/>
      <family val="2"/>
      <scheme val="minor"/>
    </font>
    <font>
      <b/>
      <sz val="11"/>
      <color rgb="FFC00000"/>
      <name val="Calibri"/>
      <family val="2"/>
      <scheme val="minor"/>
    </font>
    <font>
      <i/>
      <sz val="9"/>
      <color rgb="FFFF0000"/>
      <name val="Calibri"/>
      <family val="2"/>
      <scheme val="minor"/>
    </font>
    <font>
      <b/>
      <sz val="14"/>
      <color theme="7"/>
      <name val="Calibri"/>
      <family val="2"/>
      <scheme val="minor"/>
    </font>
    <font>
      <i/>
      <sz val="12"/>
      <color theme="1"/>
      <name val="Calibri"/>
      <family val="2"/>
      <scheme val="minor"/>
    </font>
    <font>
      <b/>
      <sz val="20"/>
      <color theme="1"/>
      <name val="Calibri"/>
      <family val="2"/>
      <scheme val="minor"/>
    </font>
    <font>
      <b/>
      <sz val="20"/>
      <color theme="0"/>
      <name val="Calibri"/>
      <family val="2"/>
      <scheme val="minor"/>
    </font>
    <font>
      <vertAlign val="superscript"/>
      <sz val="11"/>
      <color theme="1"/>
      <name val="Calibri"/>
      <family val="2"/>
      <scheme val="minor"/>
    </font>
    <font>
      <vertAlign val="subscript"/>
      <sz val="11"/>
      <color theme="1"/>
      <name val="Calibri"/>
      <family val="2"/>
      <scheme val="minor"/>
    </font>
    <font>
      <sz val="8"/>
      <color theme="1"/>
      <name val="Calibri"/>
      <family val="2"/>
      <scheme val="minor"/>
    </font>
    <font>
      <b/>
      <i/>
      <sz val="14"/>
      <color theme="0"/>
      <name val="Calibri"/>
      <family val="2"/>
      <scheme val="minor"/>
    </font>
    <font>
      <i/>
      <sz val="14"/>
      <color theme="0"/>
      <name val="Calibri"/>
      <family val="2"/>
      <scheme val="minor"/>
    </font>
    <font>
      <sz val="20"/>
      <color theme="0"/>
      <name val="Calibri"/>
      <family val="2"/>
      <scheme val="minor"/>
    </font>
    <font>
      <b/>
      <sz val="14"/>
      <color rgb="FFC00000"/>
      <name val="Calibri"/>
      <family val="2"/>
      <scheme val="minor"/>
    </font>
    <font>
      <sz val="11"/>
      <color rgb="FFC00000"/>
      <name val="Calibri"/>
      <family val="2"/>
      <scheme val="minor"/>
    </font>
    <font>
      <vertAlign val="subscript"/>
      <sz val="11"/>
      <name val="Calibri"/>
      <family val="2"/>
      <scheme val="minor"/>
    </font>
    <font>
      <i/>
      <sz val="11"/>
      <color rgb="FF0070C0"/>
      <name val="Calibri"/>
      <family val="2"/>
      <scheme val="minor"/>
    </font>
    <font>
      <sz val="18"/>
      <color theme="1"/>
      <name val="Calibri"/>
      <family val="2"/>
      <scheme val="minor"/>
    </font>
    <font>
      <sz val="11"/>
      <color theme="4"/>
      <name val="Calibri"/>
      <family val="2"/>
      <scheme val="minor"/>
    </font>
    <font>
      <b/>
      <u/>
      <sz val="11"/>
      <color theme="4"/>
      <name val="Calibri"/>
      <family val="2"/>
      <scheme val="minor"/>
    </font>
    <font>
      <i/>
      <sz val="12"/>
      <color theme="0"/>
      <name val="Calibri"/>
      <family val="2"/>
      <scheme val="minor"/>
    </font>
    <font>
      <b/>
      <sz val="24"/>
      <color rgb="FFC00000"/>
      <name val="Calibri"/>
      <family val="2"/>
      <scheme val="minor"/>
    </font>
    <font>
      <b/>
      <sz val="11"/>
      <color rgb="FFFF0000"/>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1"/>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14999847407452621"/>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87">
    <xf numFmtId="0" fontId="0" fillId="0" borderId="0" xfId="0"/>
    <xf numFmtId="0" fontId="16" fillId="0" borderId="0" xfId="0" applyFont="1"/>
    <xf numFmtId="0" fontId="16" fillId="0" borderId="10" xfId="0" applyFont="1" applyBorder="1"/>
    <xf numFmtId="0" fontId="16" fillId="35" borderId="10" xfId="0" applyFont="1" applyFill="1" applyBorder="1"/>
    <xf numFmtId="0" fontId="0" fillId="0" borderId="10" xfId="0" applyFill="1" applyBorder="1"/>
    <xf numFmtId="0" fontId="0" fillId="0" borderId="10" xfId="0" applyBorder="1" applyAlignment="1">
      <alignment wrapText="1"/>
    </xf>
    <xf numFmtId="0" fontId="0" fillId="0" borderId="10" xfId="0" applyBorder="1" applyAlignment="1">
      <alignment vertical="center"/>
    </xf>
    <xf numFmtId="0" fontId="0" fillId="0" borderId="0" xfId="0" applyAlignment="1">
      <alignment vertical="center"/>
    </xf>
    <xf numFmtId="164" fontId="16" fillId="37" borderId="10" xfId="0" applyNumberFormat="1" applyFont="1" applyFill="1" applyBorder="1" applyAlignment="1">
      <alignment horizontal="center"/>
    </xf>
    <xf numFmtId="0" fontId="16" fillId="37" borderId="10" xfId="0" applyFont="1" applyFill="1" applyBorder="1" applyAlignment="1">
      <alignment horizontal="center"/>
    </xf>
    <xf numFmtId="0" fontId="19" fillId="40" borderId="10" xfId="0" applyFont="1" applyFill="1" applyBorder="1"/>
    <xf numFmtId="0" fontId="0" fillId="41" borderId="10" xfId="0" applyFill="1" applyBorder="1"/>
    <xf numFmtId="164" fontId="16" fillId="42" borderId="10" xfId="0" applyNumberFormat="1" applyFont="1" applyFill="1" applyBorder="1" applyAlignment="1">
      <alignment horizontal="center"/>
    </xf>
    <xf numFmtId="0" fontId="19" fillId="43" borderId="10" xfId="0" applyFont="1" applyFill="1" applyBorder="1"/>
    <xf numFmtId="0" fontId="19" fillId="42" borderId="10" xfId="0" applyFont="1" applyFill="1" applyBorder="1"/>
    <xf numFmtId="0" fontId="16" fillId="44" borderId="10" xfId="0" applyFont="1" applyFill="1" applyBorder="1"/>
    <xf numFmtId="164" fontId="16" fillId="44" borderId="10" xfId="0" applyNumberFormat="1" applyFont="1" applyFill="1" applyBorder="1" applyAlignment="1">
      <alignment horizontal="center"/>
    </xf>
    <xf numFmtId="0" fontId="16" fillId="44" borderId="10" xfId="0" applyFont="1" applyFill="1" applyBorder="1" applyAlignment="1">
      <alignment horizontal="center"/>
    </xf>
    <xf numFmtId="0" fontId="16" fillId="42" borderId="10" xfId="0" applyFont="1" applyFill="1" applyBorder="1" applyAlignment="1">
      <alignment horizontal="center"/>
    </xf>
    <xf numFmtId="165" fontId="16" fillId="42" borderId="10" xfId="0" applyNumberFormat="1" applyFont="1" applyFill="1" applyBorder="1" applyAlignment="1">
      <alignment horizontal="center"/>
    </xf>
    <xf numFmtId="165" fontId="0" fillId="0" borderId="10" xfId="0" applyNumberFormat="1" applyBorder="1"/>
    <xf numFmtId="38" fontId="16" fillId="42" borderId="10" xfId="0" applyNumberFormat="1" applyFont="1" applyFill="1" applyBorder="1" applyAlignment="1">
      <alignment horizontal="center"/>
    </xf>
    <xf numFmtId="9" fontId="0" fillId="0" borderId="10" xfId="1" applyFont="1" applyBorder="1"/>
    <xf numFmtId="9" fontId="16" fillId="42" borderId="10" xfId="1" applyFont="1" applyFill="1" applyBorder="1" applyAlignment="1">
      <alignment horizontal="center"/>
    </xf>
    <xf numFmtId="0" fontId="19" fillId="46" borderId="10" xfId="0" applyFont="1" applyFill="1" applyBorder="1"/>
    <xf numFmtId="0" fontId="16" fillId="42" borderId="10" xfId="0" applyFont="1" applyFill="1" applyBorder="1"/>
    <xf numFmtId="0" fontId="0" fillId="45" borderId="10" xfId="0" applyFill="1" applyBorder="1"/>
    <xf numFmtId="0" fontId="16" fillId="45" borderId="10" xfId="0" applyFont="1" applyFill="1" applyBorder="1"/>
    <xf numFmtId="164" fontId="0" fillId="0" borderId="10" xfId="0" applyNumberFormat="1" applyBorder="1"/>
    <xf numFmtId="164" fontId="0" fillId="0" borderId="10" xfId="0" applyNumberFormat="1" applyBorder="1" applyAlignment="1">
      <alignment vertical="center"/>
    </xf>
    <xf numFmtId="164" fontId="0" fillId="0" borderId="10" xfId="0" applyNumberFormat="1" applyBorder="1" applyAlignment="1">
      <alignment vertical="center" wrapText="1"/>
    </xf>
    <xf numFmtId="164" fontId="16" fillId="42" borderId="10" xfId="0" applyNumberFormat="1" applyFont="1" applyFill="1" applyBorder="1" applyAlignment="1">
      <alignment horizontal="center" vertical="center"/>
    </xf>
    <xf numFmtId="38" fontId="16" fillId="0" borderId="10" xfId="0" applyNumberFormat="1" applyFont="1" applyBorder="1" applyAlignment="1">
      <alignment horizontal="center"/>
    </xf>
    <xf numFmtId="164" fontId="16" fillId="0" borderId="10" xfId="0" applyNumberFormat="1" applyFont="1" applyBorder="1" applyAlignment="1">
      <alignment horizontal="center"/>
    </xf>
    <xf numFmtId="9" fontId="0" fillId="45" borderId="10" xfId="1" applyFont="1" applyFill="1" applyBorder="1"/>
    <xf numFmtId="164" fontId="0" fillId="0" borderId="0" xfId="0" applyNumberFormat="1" applyAlignment="1">
      <alignment horizontal="center"/>
    </xf>
    <xf numFmtId="0" fontId="0" fillId="0" borderId="0" xfId="0" applyAlignment="1">
      <alignment horizontal="center"/>
    </xf>
    <xf numFmtId="0" fontId="16" fillId="0" borderId="0" xfId="0" applyFont="1" applyAlignment="1">
      <alignment horizontal="center"/>
    </xf>
    <xf numFmtId="0" fontId="0" fillId="0" borderId="10" xfId="0" applyBorder="1"/>
    <xf numFmtId="38" fontId="0" fillId="0" borderId="10" xfId="0" applyNumberFormat="1" applyBorder="1"/>
    <xf numFmtId="0" fontId="0" fillId="47" borderId="10" xfId="0" applyFill="1" applyBorder="1"/>
    <xf numFmtId="0" fontId="0" fillId="47" borderId="10" xfId="0" applyFill="1" applyBorder="1" applyAlignment="1">
      <alignment horizontal="center"/>
    </xf>
    <xf numFmtId="0" fontId="13" fillId="46" borderId="10" xfId="0" applyFont="1" applyFill="1" applyBorder="1" applyAlignment="1">
      <alignment horizontal="center" wrapText="1"/>
    </xf>
    <xf numFmtId="0" fontId="0" fillId="47" borderId="10" xfId="0" applyFill="1" applyBorder="1" applyAlignment="1">
      <alignment vertical="center"/>
    </xf>
    <xf numFmtId="0" fontId="16" fillId="52" borderId="10" xfId="0" applyFont="1" applyFill="1" applyBorder="1" applyAlignment="1">
      <alignment vertical="center"/>
    </xf>
    <xf numFmtId="0" fontId="29" fillId="52" borderId="10" xfId="0" applyFont="1" applyFill="1" applyBorder="1" applyAlignment="1">
      <alignment horizontal="center" vertical="center" wrapText="1"/>
    </xf>
    <xf numFmtId="0" fontId="18" fillId="49" borderId="10" xfId="0" applyFont="1" applyFill="1" applyBorder="1"/>
    <xf numFmtId="0" fontId="18" fillId="49" borderId="10" xfId="0" applyFont="1" applyFill="1" applyBorder="1" applyAlignment="1">
      <alignment horizontal="center"/>
    </xf>
    <xf numFmtId="0" fontId="32" fillId="0" borderId="0" xfId="0" applyFont="1"/>
    <xf numFmtId="0" fontId="33" fillId="49" borderId="10" xfId="0" applyFont="1" applyFill="1" applyBorder="1" applyAlignment="1">
      <alignment horizontal="center"/>
    </xf>
    <xf numFmtId="0" fontId="34" fillId="0" borderId="0" xfId="0" applyFont="1"/>
    <xf numFmtId="0" fontId="30" fillId="52" borderId="10" xfId="0" applyFont="1" applyFill="1" applyBorder="1" applyAlignment="1">
      <alignment vertical="center"/>
    </xf>
    <xf numFmtId="0" fontId="35" fillId="52" borderId="10" xfId="0" applyFont="1" applyFill="1" applyBorder="1" applyAlignment="1">
      <alignment horizontal="center" vertical="center" wrapText="1"/>
    </xf>
    <xf numFmtId="0" fontId="31" fillId="0" borderId="0" xfId="0" applyFont="1" applyAlignment="1">
      <alignment vertical="center"/>
    </xf>
    <xf numFmtId="0" fontId="23" fillId="50" borderId="10" xfId="0" applyFont="1" applyFill="1" applyBorder="1"/>
    <xf numFmtId="0" fontId="23" fillId="50" borderId="10" xfId="0" applyFont="1" applyFill="1" applyBorder="1" applyAlignment="1">
      <alignment horizontal="center"/>
    </xf>
    <xf numFmtId="0" fontId="0" fillId="0" borderId="0" xfId="0" applyFill="1" applyBorder="1"/>
    <xf numFmtId="0" fontId="13" fillId="0" borderId="0" xfId="0" applyFont="1" applyFill="1" applyBorder="1" applyAlignment="1">
      <alignment horizontal="center" wrapText="1"/>
    </xf>
    <xf numFmtId="0" fontId="26" fillId="0" borderId="0" xfId="0" applyFont="1" applyFill="1" applyBorder="1" applyAlignment="1">
      <alignment horizontal="center" wrapText="1"/>
    </xf>
    <xf numFmtId="0" fontId="0" fillId="37" borderId="10" xfId="0" applyFill="1" applyBorder="1"/>
    <xf numFmtId="0" fontId="16" fillId="37" borderId="10" xfId="0" applyFont="1" applyFill="1" applyBorder="1"/>
    <xf numFmtId="0" fontId="0" fillId="38" borderId="10" xfId="0" applyFill="1" applyBorder="1" applyAlignment="1">
      <alignment horizontal="center"/>
    </xf>
    <xf numFmtId="0" fontId="30" fillId="38" borderId="10" xfId="0" applyFont="1" applyFill="1" applyBorder="1"/>
    <xf numFmtId="0" fontId="0" fillId="37" borderId="10" xfId="0" applyFont="1" applyFill="1" applyBorder="1" applyAlignment="1">
      <alignment vertical="center" wrapText="1"/>
    </xf>
    <xf numFmtId="0" fontId="0" fillId="37" borderId="10" xfId="0" applyFont="1" applyFill="1" applyBorder="1"/>
    <xf numFmtId="38" fontId="0" fillId="0" borderId="0" xfId="0" applyNumberFormat="1" applyAlignment="1">
      <alignment horizontal="center"/>
    </xf>
    <xf numFmtId="0" fontId="18" fillId="44" borderId="10" xfId="0" applyFont="1" applyFill="1" applyBorder="1"/>
    <xf numFmtId="164" fontId="18" fillId="44" borderId="10" xfId="0" applyNumberFormat="1" applyFont="1" applyFill="1" applyBorder="1" applyAlignment="1">
      <alignment horizontal="center" wrapText="1"/>
    </xf>
    <xf numFmtId="38" fontId="18" fillId="44" borderId="10" xfId="0" applyNumberFormat="1" applyFont="1" applyFill="1" applyBorder="1" applyAlignment="1">
      <alignment horizontal="center"/>
    </xf>
    <xf numFmtId="164" fontId="18" fillId="44" borderId="10" xfId="0" applyNumberFormat="1" applyFont="1" applyFill="1" applyBorder="1" applyAlignment="1">
      <alignment horizontal="center"/>
    </xf>
    <xf numFmtId="164" fontId="16" fillId="0" borderId="0" xfId="0" applyNumberFormat="1" applyFont="1" applyAlignment="1">
      <alignment horizontal="center"/>
    </xf>
    <xf numFmtId="0" fontId="20" fillId="38" borderId="10" xfId="0" applyFont="1" applyFill="1" applyBorder="1" applyAlignment="1">
      <alignment horizontal="center"/>
    </xf>
    <xf numFmtId="0" fontId="0" fillId="0" borderId="10" xfId="0" applyNumberFormat="1" applyBorder="1"/>
    <xf numFmtId="0" fontId="16" fillId="42" borderId="10" xfId="0" applyNumberFormat="1" applyFont="1" applyFill="1" applyBorder="1" applyAlignment="1">
      <alignment horizontal="center"/>
    </xf>
    <xf numFmtId="0" fontId="0" fillId="0" borderId="0" xfId="0" applyNumberFormat="1"/>
    <xf numFmtId="0" fontId="19" fillId="34" borderId="10" xfId="0" applyFont="1" applyFill="1" applyBorder="1"/>
    <xf numFmtId="164" fontId="0" fillId="0" borderId="10" xfId="0" applyNumberFormat="1" applyFill="1" applyBorder="1"/>
    <xf numFmtId="0" fontId="24" fillId="0" borderId="10" xfId="0" applyFont="1" applyBorder="1"/>
    <xf numFmtId="0" fontId="16" fillId="0" borderId="0" xfId="0" applyFont="1" applyBorder="1"/>
    <xf numFmtId="0" fontId="16" fillId="0" borderId="15" xfId="0" applyFont="1" applyBorder="1"/>
    <xf numFmtId="164" fontId="16" fillId="0" borderId="0" xfId="0" applyNumberFormat="1" applyFont="1" applyBorder="1" applyAlignment="1">
      <alignment horizontal="center"/>
    </xf>
    <xf numFmtId="0" fontId="0" fillId="0" borderId="10" xfId="0" applyNumberFormat="1" applyFill="1" applyBorder="1" applyAlignment="1">
      <alignment horizontal="center" wrapText="1"/>
    </xf>
    <xf numFmtId="0" fontId="0" fillId="0" borderId="10" xfId="0" applyFill="1" applyBorder="1" applyAlignment="1">
      <alignment horizontal="center" wrapText="1"/>
    </xf>
    <xf numFmtId="164" fontId="0" fillId="0" borderId="10" xfId="0" applyNumberFormat="1" applyFill="1" applyBorder="1" applyAlignment="1">
      <alignment horizont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left" vertical="center" wrapText="1"/>
    </xf>
    <xf numFmtId="0" fontId="16" fillId="0" borderId="10" xfId="0" applyFont="1" applyBorder="1" applyAlignment="1">
      <alignment vertical="center"/>
    </xf>
    <xf numFmtId="164" fontId="0" fillId="0" borderId="11" xfId="0" applyNumberFormat="1" applyFill="1" applyBorder="1" applyAlignment="1">
      <alignment horizontal="left" wrapText="1"/>
    </xf>
    <xf numFmtId="0" fontId="0" fillId="0" borderId="0" xfId="0" applyAlignment="1">
      <alignment horizontal="left"/>
    </xf>
    <xf numFmtId="0" fontId="0" fillId="0" borderId="0" xfId="0" applyNumberFormat="1" applyAlignment="1">
      <alignment horizontal="left"/>
    </xf>
    <xf numFmtId="0" fontId="0" fillId="0" borderId="0" xfId="0" applyAlignment="1">
      <alignment horizontal="left" vertical="center"/>
    </xf>
    <xf numFmtId="0" fontId="19" fillId="34" borderId="10" xfId="0" applyFont="1" applyFill="1" applyBorder="1" applyAlignment="1">
      <alignment horizontal="center"/>
    </xf>
    <xf numFmtId="0" fontId="19" fillId="46" borderId="10" xfId="0" applyFont="1" applyFill="1" applyBorder="1" applyAlignment="1">
      <alignment horizontal="center"/>
    </xf>
    <xf numFmtId="0" fontId="19" fillId="43" borderId="10" xfId="0" applyFont="1" applyFill="1" applyBorder="1" applyAlignment="1">
      <alignment horizontal="center"/>
    </xf>
    <xf numFmtId="165" fontId="16" fillId="42" borderId="10" xfId="0" applyNumberFormat="1" applyFont="1" applyFill="1" applyBorder="1" applyAlignment="1">
      <alignment horizontal="center" vertical="center"/>
    </xf>
    <xf numFmtId="0" fontId="19" fillId="39" borderId="12" xfId="0" applyFont="1" applyFill="1" applyBorder="1" applyAlignment="1">
      <alignment vertical="center"/>
    </xf>
    <xf numFmtId="0" fontId="19" fillId="39" borderId="11" xfId="0" applyFont="1" applyFill="1" applyBorder="1" applyAlignment="1">
      <alignment vertical="center"/>
    </xf>
    <xf numFmtId="0" fontId="0" fillId="0" borderId="10" xfId="0" applyFill="1" applyBorder="1" applyAlignment="1">
      <alignment horizontal="center" vertical="center" wrapText="1"/>
    </xf>
    <xf numFmtId="0" fontId="18" fillId="38" borderId="10"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38" fontId="0" fillId="0" borderId="10" xfId="0" applyNumberFormat="1" applyFill="1" applyBorder="1" applyAlignment="1">
      <alignment horizontal="center"/>
    </xf>
    <xf numFmtId="164" fontId="20" fillId="0" borderId="10" xfId="0" applyNumberFormat="1" applyFont="1" applyFill="1" applyBorder="1" applyAlignment="1">
      <alignment horizontal="center"/>
    </xf>
    <xf numFmtId="0" fontId="20" fillId="51" borderId="14" xfId="0" applyFont="1" applyFill="1" applyBorder="1" applyAlignment="1">
      <alignment horizontal="center" vertical="center"/>
    </xf>
    <xf numFmtId="0" fontId="30" fillId="35" borderId="10" xfId="0" applyFont="1" applyFill="1" applyBorder="1"/>
    <xf numFmtId="0" fontId="0" fillId="35" borderId="10" xfId="0" applyFill="1" applyBorder="1" applyAlignment="1">
      <alignment horizontal="center"/>
    </xf>
    <xf numFmtId="0" fontId="23" fillId="39" borderId="10" xfId="0" applyFont="1" applyFill="1" applyBorder="1"/>
    <xf numFmtId="0" fontId="23" fillId="39" borderId="10" xfId="0" applyFont="1" applyFill="1" applyBorder="1" applyAlignment="1">
      <alignment horizontal="center"/>
    </xf>
    <xf numFmtId="0" fontId="40" fillId="46" borderId="10" xfId="0" applyFont="1" applyFill="1" applyBorder="1" applyAlignment="1">
      <alignment horizontal="center"/>
    </xf>
    <xf numFmtId="8" fontId="0" fillId="38" borderId="10" xfId="0" applyNumberFormat="1" applyFill="1" applyBorder="1" applyAlignment="1">
      <alignment horizontal="center"/>
    </xf>
    <xf numFmtId="0" fontId="18" fillId="36" borderId="10" xfId="0" applyFont="1" applyFill="1" applyBorder="1" applyAlignment="1">
      <alignment horizontal="center" vertical="center" wrapText="1"/>
    </xf>
    <xf numFmtId="0" fontId="0" fillId="0" borderId="10" xfId="0" applyFill="1" applyBorder="1" applyAlignment="1">
      <alignment vertical="center"/>
    </xf>
    <xf numFmtId="9"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45" borderId="10" xfId="0" applyFill="1" applyBorder="1" applyAlignment="1">
      <alignment horizontal="center" vertical="center" wrapText="1"/>
    </xf>
    <xf numFmtId="164" fontId="0" fillId="0" borderId="0" xfId="0" applyNumberFormat="1"/>
    <xf numFmtId="0" fontId="42" fillId="0" borderId="0" xfId="0" applyFont="1" applyAlignment="1">
      <alignment vertical="center"/>
    </xf>
    <xf numFmtId="0" fontId="34" fillId="0" borderId="0" xfId="0" applyFont="1" applyAlignment="1">
      <alignment vertical="center"/>
    </xf>
    <xf numFmtId="0" fontId="33" fillId="0" borderId="0" xfId="0" applyFont="1" applyAlignment="1">
      <alignment vertical="center"/>
    </xf>
    <xf numFmtId="0" fontId="34" fillId="0" borderId="10" xfId="0" applyFont="1" applyBorder="1" applyAlignment="1">
      <alignment vertical="center"/>
    </xf>
    <xf numFmtId="164" fontId="34" fillId="0" borderId="10" xfId="0" applyNumberFormat="1" applyFont="1" applyBorder="1" applyAlignment="1">
      <alignment vertical="center"/>
    </xf>
    <xf numFmtId="0" fontId="34" fillId="0" borderId="10" xfId="0" applyFont="1" applyBorder="1" applyAlignment="1">
      <alignment vertical="center" wrapText="1"/>
    </xf>
    <xf numFmtId="0" fontId="43" fillId="34" borderId="10" xfId="0" applyFont="1" applyFill="1" applyBorder="1" applyAlignment="1">
      <alignment vertical="center"/>
    </xf>
    <xf numFmtId="164" fontId="43" fillId="34" borderId="10" xfId="0" applyNumberFormat="1" applyFont="1" applyFill="1" applyBorder="1" applyAlignment="1">
      <alignment horizontal="center" vertical="center"/>
    </xf>
    <xf numFmtId="0" fontId="33" fillId="54" borderId="10" xfId="0" applyFont="1" applyFill="1" applyBorder="1" applyAlignment="1">
      <alignment vertical="center"/>
    </xf>
    <xf numFmtId="164" fontId="33" fillId="54" borderId="10" xfId="0" applyNumberFormat="1" applyFont="1" applyFill="1" applyBorder="1" applyAlignment="1">
      <alignment vertical="center"/>
    </xf>
    <xf numFmtId="0" fontId="38" fillId="0" borderId="10" xfId="0" applyFont="1" applyBorder="1"/>
    <xf numFmtId="165" fontId="38" fillId="42" borderId="10" xfId="0" applyNumberFormat="1" applyFont="1" applyFill="1" applyBorder="1" applyAlignment="1">
      <alignment horizontal="center"/>
    </xf>
    <xf numFmtId="0" fontId="38" fillId="0" borderId="0" xfId="0" applyFont="1" applyAlignment="1">
      <alignment horizontal="left"/>
    </xf>
    <xf numFmtId="0" fontId="38" fillId="0" borderId="0" xfId="0" applyFont="1"/>
    <xf numFmtId="0" fontId="3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37" fillId="39" borderId="20" xfId="0" applyFont="1" applyFill="1" applyBorder="1" applyAlignment="1"/>
    <xf numFmtId="166" fontId="0" fillId="0" borderId="10" xfId="0" applyNumberFormat="1" applyFill="1" applyBorder="1" applyAlignment="1">
      <alignment horizontal="center" wrapText="1"/>
    </xf>
    <xf numFmtId="0" fontId="19" fillId="33" borderId="10" xfId="0" applyFont="1" applyFill="1" applyBorder="1" applyAlignment="1">
      <alignment wrapText="1"/>
    </xf>
    <xf numFmtId="164" fontId="19" fillId="33" borderId="10" xfId="0" applyNumberFormat="1" applyFont="1" applyFill="1" applyBorder="1" applyAlignment="1">
      <alignment horizontal="center" wrapText="1"/>
    </xf>
    <xf numFmtId="38" fontId="19" fillId="33" borderId="10" xfId="0" applyNumberFormat="1" applyFont="1" applyFill="1" applyBorder="1" applyAlignment="1">
      <alignment horizontal="center" wrapText="1"/>
    </xf>
    <xf numFmtId="164" fontId="20" fillId="51" borderId="10" xfId="0" applyNumberFormat="1" applyFont="1" applyFill="1" applyBorder="1" applyAlignment="1">
      <alignment horizontal="center"/>
    </xf>
    <xf numFmtId="0" fontId="16" fillId="0" borderId="10" xfId="0" applyFont="1" applyFill="1" applyBorder="1"/>
    <xf numFmtId="0" fontId="13" fillId="34" borderId="10" xfId="0" applyFont="1" applyFill="1" applyBorder="1" applyAlignment="1">
      <alignment horizontal="center" wrapText="1"/>
    </xf>
    <xf numFmtId="3" fontId="0" fillId="0" borderId="10" xfId="0" applyNumberFormat="1" applyBorder="1" applyAlignment="1">
      <alignment vertical="center"/>
    </xf>
    <xf numFmtId="3" fontId="16" fillId="42" borderId="10" xfId="0" applyNumberFormat="1" applyFont="1" applyFill="1" applyBorder="1" applyAlignment="1">
      <alignment horizontal="center" vertical="center"/>
    </xf>
    <xf numFmtId="3" fontId="0" fillId="0" borderId="0" xfId="0" applyNumberFormat="1" applyAlignment="1">
      <alignment horizontal="left" vertical="center"/>
    </xf>
    <xf numFmtId="3" fontId="0" fillId="0" borderId="0" xfId="0" applyNumberFormat="1" applyAlignment="1">
      <alignment vertical="center"/>
    </xf>
    <xf numFmtId="38" fontId="0" fillId="0" borderId="10" xfId="0" applyNumberFormat="1" applyBorder="1" applyAlignment="1">
      <alignment vertical="center"/>
    </xf>
    <xf numFmtId="38" fontId="0" fillId="0" borderId="10" xfId="0" applyNumberFormat="1" applyFill="1" applyBorder="1" applyAlignment="1">
      <alignment horizontal="center" vertical="center" wrapText="1"/>
    </xf>
    <xf numFmtId="38" fontId="16" fillId="42" borderId="10" xfId="0" applyNumberFormat="1" applyFont="1" applyFill="1" applyBorder="1" applyAlignment="1">
      <alignment horizontal="center" vertical="center"/>
    </xf>
    <xf numFmtId="38" fontId="0" fillId="0" borderId="0" xfId="0" applyNumberFormat="1" applyAlignment="1">
      <alignment horizontal="left" vertical="center"/>
    </xf>
    <xf numFmtId="38" fontId="0" fillId="0" borderId="0" xfId="0" applyNumberFormat="1" applyAlignment="1">
      <alignment vertical="center"/>
    </xf>
    <xf numFmtId="0" fontId="24" fillId="0" borderId="10" xfId="0" applyFont="1" applyFill="1" applyBorder="1" applyAlignment="1">
      <alignment horizontal="center" wrapText="1"/>
    </xf>
    <xf numFmtId="0" fontId="24" fillId="53" borderId="0" xfId="0" applyFont="1" applyFill="1"/>
    <xf numFmtId="0" fontId="0" fillId="0" borderId="10" xfId="0" applyBorder="1" applyAlignment="1">
      <alignment vertical="center" wrapText="1"/>
    </xf>
    <xf numFmtId="165" fontId="16" fillId="42" borderId="10"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9" fontId="0" fillId="0" borderId="10" xfId="1" applyFont="1" applyFill="1" applyBorder="1"/>
    <xf numFmtId="38" fontId="0" fillId="0" borderId="10" xfId="0" applyNumberFormat="1" applyFill="1" applyBorder="1"/>
    <xf numFmtId="9" fontId="50" fillId="45" borderId="0" xfId="1" applyFont="1" applyFill="1" applyBorder="1"/>
    <xf numFmtId="0" fontId="0" fillId="0" borderId="0" xfId="0" applyAlignment="1">
      <alignment horizontal="left" vertical="top"/>
    </xf>
    <xf numFmtId="0" fontId="16" fillId="42" borderId="20" xfId="0" applyFont="1" applyFill="1" applyBorder="1" applyAlignment="1">
      <alignment horizontal="center"/>
    </xf>
    <xf numFmtId="0" fontId="0" fillId="0" borderId="12" xfId="0" applyBorder="1"/>
    <xf numFmtId="0" fontId="0" fillId="0" borderId="12" xfId="0" applyNumberFormat="1" applyFill="1" applyBorder="1" applyAlignment="1">
      <alignment horizontal="center" wrapText="1"/>
    </xf>
    <xf numFmtId="164" fontId="0" fillId="0" borderId="12" xfId="0" applyNumberFormat="1" applyFill="1" applyBorder="1" applyAlignment="1">
      <alignment horizontal="center" wrapText="1"/>
    </xf>
    <xf numFmtId="0" fontId="0" fillId="0" borderId="13" xfId="0" applyBorder="1"/>
    <xf numFmtId="0" fontId="0" fillId="0" borderId="13" xfId="0" applyFill="1" applyBorder="1" applyAlignment="1">
      <alignment horizontal="center" wrapText="1"/>
    </xf>
    <xf numFmtId="0" fontId="16" fillId="35" borderId="18" xfId="0" applyFont="1" applyFill="1" applyBorder="1"/>
    <xf numFmtId="164" fontId="16" fillId="35" borderId="19" xfId="0" applyNumberFormat="1" applyFont="1" applyFill="1" applyBorder="1" applyAlignment="1">
      <alignment horizontal="center"/>
    </xf>
    <xf numFmtId="0" fontId="16" fillId="35" borderId="19" xfId="0" applyFont="1" applyFill="1" applyBorder="1" applyAlignment="1">
      <alignment horizontal="center"/>
    </xf>
    <xf numFmtId="0" fontId="16" fillId="35" borderId="20" xfId="0" applyFont="1" applyFill="1" applyBorder="1" applyAlignment="1">
      <alignment horizontal="center"/>
    </xf>
    <xf numFmtId="0" fontId="19" fillId="46" borderId="12" xfId="0" applyFont="1" applyFill="1" applyBorder="1"/>
    <xf numFmtId="0" fontId="19" fillId="46" borderId="12" xfId="0" applyFont="1" applyFill="1" applyBorder="1" applyAlignment="1">
      <alignment horizontal="center"/>
    </xf>
    <xf numFmtId="0" fontId="16" fillId="35" borderId="19" xfId="0" applyFont="1" applyFill="1" applyBorder="1"/>
    <xf numFmtId="0" fontId="24" fillId="0" borderId="10" xfId="0" applyFont="1" applyFill="1" applyBorder="1" applyAlignment="1">
      <alignment vertical="center" wrapText="1"/>
    </xf>
    <xf numFmtId="9" fontId="0" fillId="0" borderId="10" xfId="0" quotePrefix="1" applyNumberFormat="1" applyFill="1" applyBorder="1" applyAlignment="1">
      <alignment horizontal="center" wrapText="1"/>
    </xf>
    <xf numFmtId="38" fontId="0" fillId="0" borderId="10" xfId="0" applyNumberFormat="1" applyFill="1" applyBorder="1" applyAlignment="1">
      <alignment horizontal="center" vertical="center"/>
    </xf>
    <xf numFmtId="38" fontId="0" fillId="0" borderId="10" xfId="0" applyNumberFormat="1" applyFill="1" applyBorder="1" applyAlignment="1">
      <alignment vertical="center" wrapText="1"/>
    </xf>
    <xf numFmtId="164" fontId="20" fillId="48" borderId="10" xfId="0" applyNumberFormat="1" applyFont="1" applyFill="1" applyBorder="1" applyAlignment="1">
      <alignment horizontal="center" vertical="center" wrapText="1"/>
    </xf>
    <xf numFmtId="0" fontId="0" fillId="0" borderId="10" xfId="0" applyFill="1" applyBorder="1" applyAlignment="1">
      <alignment vertical="center" wrapText="1"/>
    </xf>
    <xf numFmtId="164" fontId="24" fillId="45" borderId="10" xfId="0" applyNumberFormat="1" applyFont="1" applyFill="1" applyBorder="1" applyAlignment="1">
      <alignment horizontal="center" vertical="center" wrapText="1"/>
    </xf>
    <xf numFmtId="38" fontId="0" fillId="45" borderId="10" xfId="0" applyNumberFormat="1" applyFill="1" applyBorder="1" applyAlignment="1">
      <alignment horizontal="center"/>
    </xf>
    <xf numFmtId="3" fontId="0" fillId="45" borderId="10" xfId="0" applyNumberFormat="1" applyFill="1" applyBorder="1" applyAlignment="1">
      <alignment horizontal="center" vertical="center" wrapText="1"/>
    </xf>
    <xf numFmtId="38" fontId="0" fillId="45" borderId="10" xfId="0" applyNumberFormat="1" applyFill="1" applyBorder="1" applyAlignment="1">
      <alignment horizontal="center" vertical="center" wrapText="1"/>
    </xf>
    <xf numFmtId="38" fontId="24" fillId="45" borderId="10" xfId="0" applyNumberFormat="1" applyFont="1" applyFill="1" applyBorder="1" applyAlignment="1">
      <alignment horizontal="center"/>
    </xf>
    <xf numFmtId="38" fontId="0" fillId="45" borderId="10" xfId="0" applyNumberFormat="1" applyFill="1" applyBorder="1" applyAlignment="1">
      <alignment vertical="center" wrapText="1"/>
    </xf>
    <xf numFmtId="3" fontId="0" fillId="0" borderId="10" xfId="0" applyNumberFormat="1" applyFill="1" applyBorder="1" applyAlignment="1">
      <alignment vertical="center" wrapText="1"/>
    </xf>
    <xf numFmtId="9" fontId="16" fillId="45" borderId="10" xfId="1" applyFont="1" applyFill="1" applyBorder="1" applyAlignment="1">
      <alignment horizontal="center"/>
    </xf>
    <xf numFmtId="164" fontId="16" fillId="45" borderId="10" xfId="0" applyNumberFormat="1" applyFont="1" applyFill="1" applyBorder="1" applyAlignment="1">
      <alignment horizontal="center"/>
    </xf>
    <xf numFmtId="0" fontId="54" fillId="48" borderId="16" xfId="0" applyFont="1" applyFill="1" applyBorder="1"/>
    <xf numFmtId="0" fontId="54" fillId="0" borderId="17" xfId="0" applyFont="1" applyBorder="1"/>
    <xf numFmtId="38" fontId="0" fillId="0" borderId="10" xfId="0" applyNumberFormat="1" applyFont="1" applyFill="1" applyBorder="1" applyAlignment="1">
      <alignment horizontal="center" vertical="center" wrapText="1"/>
    </xf>
    <xf numFmtId="9" fontId="0" fillId="45" borderId="10" xfId="1" applyFont="1" applyFill="1" applyBorder="1" applyAlignment="1">
      <alignment horizontal="center" vertical="center" wrapText="1"/>
    </xf>
    <xf numFmtId="0" fontId="0" fillId="45" borderId="10" xfId="0" applyFill="1" applyBorder="1" applyAlignment="1">
      <alignment vertical="center" wrapText="1"/>
    </xf>
    <xf numFmtId="38" fontId="0" fillId="0" borderId="10" xfId="0" applyNumberFormat="1" applyBorder="1" applyAlignment="1">
      <alignment vertical="center" wrapText="1"/>
    </xf>
    <xf numFmtId="0" fontId="16" fillId="42" borderId="10" xfId="0" applyFont="1" applyFill="1" applyBorder="1" applyAlignment="1">
      <alignment horizontal="center" vertical="center"/>
    </xf>
    <xf numFmtId="0" fontId="0" fillId="0" borderId="13" xfId="0" applyBorder="1" applyAlignment="1">
      <alignment vertical="center"/>
    </xf>
    <xf numFmtId="0" fontId="0" fillId="0" borderId="13" xfId="0" applyBorder="1" applyAlignment="1">
      <alignment vertical="center" wrapText="1"/>
    </xf>
    <xf numFmtId="164" fontId="0" fillId="0" borderId="13" xfId="0" applyNumberFormat="1" applyFill="1" applyBorder="1" applyAlignment="1">
      <alignment horizontal="center" vertical="center" wrapText="1"/>
    </xf>
    <xf numFmtId="0" fontId="0" fillId="47" borderId="10" xfId="0" applyFill="1" applyBorder="1" applyAlignment="1">
      <alignment vertical="center" wrapText="1"/>
    </xf>
    <xf numFmtId="0" fontId="0" fillId="0" borderId="0" xfId="0" applyFill="1" applyAlignment="1">
      <alignment vertical="center"/>
    </xf>
    <xf numFmtId="0" fontId="58" fillId="0" borderId="10" xfId="0" applyFont="1" applyBorder="1" applyAlignment="1">
      <alignment vertical="center"/>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55" fillId="0" borderId="0" xfId="0" applyFont="1" applyFill="1" applyBorder="1"/>
    <xf numFmtId="0" fontId="56" fillId="0" borderId="0" xfId="0" applyFont="1" applyFill="1" applyBorder="1"/>
    <xf numFmtId="0" fontId="0" fillId="0" borderId="10" xfId="0" applyBorder="1" applyAlignment="1" applyProtection="1">
      <alignment horizontal="left" vertical="top" wrapText="1"/>
    </xf>
    <xf numFmtId="0" fontId="0" fillId="48" borderId="10" xfId="0" applyFill="1" applyBorder="1" applyProtection="1">
      <protection locked="0"/>
    </xf>
    <xf numFmtId="164" fontId="0" fillId="48" borderId="10" xfId="0" applyNumberFormat="1" applyFill="1" applyBorder="1" applyAlignment="1" applyProtection="1">
      <alignment horizontal="center" wrapText="1"/>
      <protection locked="0"/>
    </xf>
    <xf numFmtId="164" fontId="20" fillId="48" borderId="10" xfId="0" applyNumberFormat="1" applyFont="1" applyFill="1" applyBorder="1" applyAlignment="1" applyProtection="1">
      <alignment horizontal="center" vertical="center" wrapText="1"/>
      <protection locked="0"/>
    </xf>
    <xf numFmtId="0" fontId="20" fillId="48" borderId="10" xfId="0" applyFont="1" applyFill="1" applyBorder="1" applyAlignment="1" applyProtection="1">
      <alignment horizontal="center" vertical="center" wrapText="1"/>
      <protection locked="0"/>
    </xf>
    <xf numFmtId="0" fontId="53" fillId="48" borderId="10" xfId="0" applyFont="1" applyFill="1" applyBorder="1" applyAlignment="1" applyProtection="1">
      <alignment horizontal="center" vertical="center" wrapText="1"/>
      <protection locked="0"/>
    </xf>
    <xf numFmtId="0" fontId="20" fillId="48" borderId="10" xfId="0" applyFont="1" applyFill="1" applyBorder="1" applyAlignment="1" applyProtection="1">
      <alignment horizontal="center" wrapText="1"/>
      <protection locked="0"/>
    </xf>
    <xf numFmtId="38" fontId="20" fillId="48" borderId="10" xfId="0" applyNumberFormat="1" applyFont="1" applyFill="1" applyBorder="1" applyAlignment="1" applyProtection="1">
      <alignment horizontal="center" vertical="center" wrapText="1"/>
      <protection locked="0"/>
    </xf>
    <xf numFmtId="38" fontId="20" fillId="48" borderId="10" xfId="0" applyNumberFormat="1" applyFont="1" applyFill="1" applyBorder="1" applyAlignment="1" applyProtection="1">
      <alignment horizontal="center" wrapText="1"/>
      <protection locked="0"/>
    </xf>
    <xf numFmtId="9" fontId="20" fillId="48" borderId="10" xfId="1" applyFont="1" applyFill="1" applyBorder="1" applyAlignment="1" applyProtection="1">
      <alignment horizontal="center" wrapText="1"/>
      <protection locked="0"/>
    </xf>
    <xf numFmtId="38" fontId="20" fillId="48" borderId="10" xfId="0" applyNumberFormat="1" applyFont="1" applyFill="1" applyBorder="1" applyAlignment="1" applyProtection="1">
      <alignment horizontal="center"/>
      <protection locked="0"/>
    </xf>
    <xf numFmtId="14" fontId="20" fillId="48" borderId="10" xfId="0" applyNumberFormat="1" applyFont="1" applyFill="1" applyBorder="1" applyAlignment="1" applyProtection="1">
      <alignment horizontal="center" wrapText="1"/>
      <protection locked="0"/>
    </xf>
    <xf numFmtId="0" fontId="20" fillId="48" borderId="10" xfId="0" applyNumberFormat="1" applyFont="1" applyFill="1" applyBorder="1" applyAlignment="1" applyProtection="1">
      <alignment horizontal="center" wrapText="1"/>
      <protection locked="0"/>
    </xf>
    <xf numFmtId="2" fontId="20" fillId="48" borderId="10" xfId="0" applyNumberFormat="1" applyFont="1" applyFill="1" applyBorder="1" applyAlignment="1" applyProtection="1">
      <alignment horizontal="center" vertical="center" wrapText="1"/>
      <protection locked="0"/>
    </xf>
    <xf numFmtId="0" fontId="0" fillId="48" borderId="10" xfId="0" applyFill="1" applyBorder="1" applyAlignment="1" applyProtection="1">
      <alignment horizontal="center"/>
      <protection locked="0"/>
    </xf>
    <xf numFmtId="0" fontId="0" fillId="48" borderId="10" xfId="0" applyFill="1" applyBorder="1" applyAlignment="1" applyProtection="1">
      <alignment horizontal="center" wrapText="1"/>
      <protection locked="0"/>
    </xf>
    <xf numFmtId="0" fontId="20" fillId="48" borderId="10" xfId="0" applyNumberFormat="1" applyFont="1" applyFill="1" applyBorder="1" applyAlignment="1" applyProtection="1">
      <alignment horizontal="center"/>
      <protection locked="0"/>
    </xf>
    <xf numFmtId="0" fontId="20" fillId="48" borderId="10" xfId="0" applyNumberFormat="1" applyFont="1" applyFill="1" applyBorder="1" applyAlignment="1" applyProtection="1">
      <alignment horizontal="center" vertical="center" wrapText="1"/>
      <protection locked="0"/>
    </xf>
    <xf numFmtId="0" fontId="21" fillId="48" borderId="10" xfId="0" applyNumberFormat="1" applyFont="1" applyFill="1" applyBorder="1" applyAlignment="1" applyProtection="1">
      <alignment horizontal="center" vertical="center"/>
      <protection locked="0"/>
    </xf>
    <xf numFmtId="9" fontId="20" fillId="48" borderId="10" xfId="1" applyFont="1" applyFill="1" applyBorder="1" applyAlignment="1" applyProtection="1">
      <alignment horizontal="center"/>
      <protection locked="0"/>
    </xf>
    <xf numFmtId="0" fontId="20" fillId="48" borderId="10" xfId="0" applyNumberFormat="1" applyFont="1" applyFill="1" applyBorder="1" applyAlignment="1" applyProtection="1">
      <alignment horizontal="center" vertical="center"/>
      <protection locked="0"/>
    </xf>
    <xf numFmtId="0" fontId="22" fillId="48" borderId="10" xfId="0" applyNumberFormat="1" applyFont="1" applyFill="1" applyBorder="1" applyAlignment="1" applyProtection="1">
      <alignment horizontal="center" vertical="center" wrapText="1"/>
      <protection locked="0"/>
    </xf>
    <xf numFmtId="38" fontId="20" fillId="48" borderId="10" xfId="0" applyNumberFormat="1" applyFont="1" applyFill="1" applyBorder="1" applyAlignment="1" applyProtection="1">
      <alignment horizontal="center" vertical="center"/>
      <protection locked="0"/>
    </xf>
    <xf numFmtId="0" fontId="20" fillId="48" borderId="10" xfId="0" applyFont="1" applyFill="1" applyBorder="1" applyAlignment="1" applyProtection="1">
      <alignment horizontal="center"/>
      <protection locked="0"/>
    </xf>
    <xf numFmtId="9" fontId="20" fillId="48" borderId="10" xfId="0" applyNumberFormat="1" applyFont="1" applyFill="1" applyBorder="1" applyAlignment="1" applyProtection="1">
      <alignment horizontal="center"/>
      <protection locked="0"/>
    </xf>
    <xf numFmtId="164" fontId="20" fillId="48" borderId="10" xfId="0" applyNumberFormat="1" applyFont="1" applyFill="1" applyBorder="1" applyAlignment="1" applyProtection="1">
      <alignment horizontal="center"/>
      <protection locked="0"/>
    </xf>
    <xf numFmtId="164" fontId="20" fillId="48" borderId="10" xfId="0" applyNumberFormat="1" applyFont="1" applyFill="1" applyBorder="1" applyAlignment="1" applyProtection="1">
      <alignment horizontal="center" vertical="center"/>
      <protection locked="0"/>
    </xf>
    <xf numFmtId="0" fontId="20" fillId="48" borderId="10" xfId="0" applyFont="1" applyFill="1" applyBorder="1" applyAlignment="1" applyProtection="1">
      <alignment horizontal="center" vertical="center"/>
      <protection locked="0"/>
    </xf>
    <xf numFmtId="164" fontId="0" fillId="48" borderId="10" xfId="0" applyNumberFormat="1" applyFill="1" applyBorder="1" applyAlignment="1" applyProtection="1">
      <alignment horizontal="center"/>
      <protection locked="0"/>
    </xf>
    <xf numFmtId="0" fontId="0" fillId="53" borderId="10" xfId="0" applyFill="1" applyBorder="1" applyProtection="1">
      <protection locked="0"/>
    </xf>
    <xf numFmtId="0" fontId="38" fillId="0" borderId="18" xfId="0" applyFont="1" applyBorder="1" applyAlignment="1">
      <alignment horizontal="left" wrapText="1"/>
    </xf>
    <xf numFmtId="0" fontId="38" fillId="0" borderId="19" xfId="0" applyFont="1" applyBorder="1" applyAlignment="1">
      <alignment horizontal="left" wrapText="1"/>
    </xf>
    <xf numFmtId="0" fontId="38" fillId="0" borderId="20" xfId="0" applyFont="1" applyBorder="1" applyAlignment="1">
      <alignment horizontal="left" wrapText="1"/>
    </xf>
    <xf numFmtId="0" fontId="37" fillId="39" borderId="18" xfId="0" applyFont="1" applyFill="1" applyBorder="1" applyAlignment="1">
      <alignment horizontal="center"/>
    </xf>
    <xf numFmtId="0" fontId="37" fillId="39" borderId="19" xfId="0" applyFont="1" applyFill="1" applyBorder="1" applyAlignment="1">
      <alignment horizontal="center"/>
    </xf>
    <xf numFmtId="0" fontId="18" fillId="36" borderId="18" xfId="0" applyFont="1" applyFill="1" applyBorder="1" applyAlignment="1">
      <alignment horizontal="center" vertical="center" wrapText="1"/>
    </xf>
    <xf numFmtId="0" fontId="18" fillId="36" borderId="19" xfId="0" applyFont="1" applyFill="1" applyBorder="1" applyAlignment="1">
      <alignment horizontal="center" vertical="center" wrapText="1"/>
    </xf>
    <xf numFmtId="0" fontId="18" fillId="36" borderId="20" xfId="0" applyFont="1" applyFill="1" applyBorder="1" applyAlignment="1">
      <alignment horizontal="center" vertical="center" wrapText="1"/>
    </xf>
    <xf numFmtId="0" fontId="23" fillId="33" borderId="22" xfId="0" applyFont="1" applyFill="1" applyBorder="1" applyAlignment="1">
      <alignment horizontal="left" vertical="center" wrapText="1"/>
    </xf>
    <xf numFmtId="0" fontId="23" fillId="33" borderId="23" xfId="0" applyFont="1" applyFill="1" applyBorder="1" applyAlignment="1">
      <alignment horizontal="left" vertical="center" wrapText="1"/>
    </xf>
    <xf numFmtId="0" fontId="23" fillId="33" borderId="25" xfId="0" applyFont="1" applyFill="1" applyBorder="1" applyAlignment="1">
      <alignment horizontal="left" vertical="center" wrapText="1"/>
    </xf>
    <xf numFmtId="0" fontId="23" fillId="33" borderId="24" xfId="0" applyFont="1" applyFill="1" applyBorder="1" applyAlignment="1">
      <alignment horizontal="left" vertical="center" wrapText="1"/>
    </xf>
    <xf numFmtId="0" fontId="18" fillId="38" borderId="18" xfId="0" applyFont="1" applyFill="1" applyBorder="1" applyAlignment="1">
      <alignment horizontal="center"/>
    </xf>
    <xf numFmtId="0" fontId="18" fillId="38" borderId="19" xfId="0" applyFont="1" applyFill="1" applyBorder="1" applyAlignment="1">
      <alignment horizontal="center"/>
    </xf>
    <xf numFmtId="0" fontId="18" fillId="38" borderId="20" xfId="0" applyFont="1" applyFill="1" applyBorder="1" applyAlignment="1">
      <alignment horizontal="center"/>
    </xf>
    <xf numFmtId="164" fontId="0" fillId="0" borderId="22" xfId="0" applyNumberFormat="1" applyFill="1" applyBorder="1" applyAlignment="1">
      <alignment horizontal="center" vertical="center" wrapText="1"/>
    </xf>
    <xf numFmtId="164" fontId="0" fillId="0" borderId="26" xfId="0" applyNumberFormat="1" applyFill="1" applyBorder="1" applyAlignment="1">
      <alignment horizontal="center" vertical="center" wrapText="1"/>
    </xf>
    <xf numFmtId="164" fontId="0" fillId="0" borderId="23" xfId="0" applyNumberFormat="1" applyFill="1" applyBorder="1" applyAlignment="1">
      <alignment horizontal="center" vertical="center" wrapText="1"/>
    </xf>
    <xf numFmtId="164" fontId="0" fillId="0" borderId="25" xfId="0" applyNumberFormat="1" applyFill="1" applyBorder="1" applyAlignment="1">
      <alignment horizontal="center" vertical="center" wrapText="1"/>
    </xf>
    <xf numFmtId="164" fontId="0" fillId="0" borderId="0" xfId="0" applyNumberFormat="1" applyFill="1" applyBorder="1" applyAlignment="1">
      <alignment horizontal="center" vertical="center" wrapText="1"/>
    </xf>
    <xf numFmtId="164" fontId="0" fillId="0" borderId="24" xfId="0" applyNumberFormat="1" applyFill="1" applyBorder="1" applyAlignment="1">
      <alignment horizontal="center" vertical="center" wrapText="1"/>
    </xf>
    <xf numFmtId="0" fontId="0" fillId="0" borderId="22"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1" xfId="0" applyFill="1" applyBorder="1" applyAlignment="1">
      <alignment horizontal="center" vertical="center" wrapText="1"/>
    </xf>
    <xf numFmtId="0" fontId="20" fillId="51" borderId="22" xfId="0" applyFont="1" applyFill="1" applyBorder="1" applyAlignment="1">
      <alignment horizontal="center" vertical="center"/>
    </xf>
    <xf numFmtId="0" fontId="20" fillId="51" borderId="23" xfId="0" applyFont="1" applyFill="1" applyBorder="1" applyAlignment="1">
      <alignment horizontal="center" vertical="center"/>
    </xf>
    <xf numFmtId="0" fontId="20" fillId="51" borderId="14" xfId="0" applyFont="1" applyFill="1" applyBorder="1" applyAlignment="1">
      <alignment horizontal="center" vertical="center"/>
    </xf>
    <xf numFmtId="0" fontId="20" fillId="51" borderId="21" xfId="0" applyFont="1" applyFill="1" applyBorder="1" applyAlignment="1">
      <alignment horizontal="center" vertical="center"/>
    </xf>
    <xf numFmtId="0" fontId="20" fillId="51" borderId="12" xfId="0" applyFont="1" applyFill="1" applyBorder="1" applyAlignment="1">
      <alignment horizontal="center" vertical="center"/>
    </xf>
    <xf numFmtId="0" fontId="20" fillId="51" borderId="11" xfId="0" applyFont="1" applyFill="1" applyBorder="1" applyAlignment="1">
      <alignment horizontal="center" vertical="center"/>
    </xf>
    <xf numFmtId="0" fontId="20" fillId="51" borderId="13" xfId="0" applyFont="1" applyFill="1" applyBorder="1" applyAlignment="1">
      <alignment horizontal="center" vertical="center"/>
    </xf>
    <xf numFmtId="0" fontId="49" fillId="34" borderId="0" xfId="0" applyFont="1" applyFill="1" applyAlignment="1">
      <alignment horizontal="left" vertical="center" wrapText="1"/>
    </xf>
    <xf numFmtId="9" fontId="51" fillId="45" borderId="10" xfId="1" applyFont="1" applyFill="1" applyBorder="1" applyAlignment="1">
      <alignment horizontal="left" wrapText="1"/>
    </xf>
    <xf numFmtId="0" fontId="0" fillId="55" borderId="18" xfId="0" applyFill="1" applyBorder="1" applyAlignment="1">
      <alignment horizontal="center"/>
    </xf>
    <xf numFmtId="0" fontId="0" fillId="55" borderId="19" xfId="0" applyFill="1" applyBorder="1" applyAlignment="1">
      <alignment horizontal="center"/>
    </xf>
    <xf numFmtId="0" fontId="0" fillId="55" borderId="20" xfId="0" applyFill="1" applyBorder="1" applyAlignment="1">
      <alignment horizontal="center"/>
    </xf>
    <xf numFmtId="0" fontId="18" fillId="44" borderId="18" xfId="0" applyFont="1" applyFill="1" applyBorder="1" applyAlignment="1">
      <alignment horizontal="left"/>
    </xf>
    <xf numFmtId="0" fontId="18" fillId="44" borderId="19" xfId="0" applyFont="1" applyFill="1" applyBorder="1" applyAlignment="1">
      <alignment horizontal="left"/>
    </xf>
    <xf numFmtId="0" fontId="18" fillId="44" borderId="20" xfId="0" applyFont="1" applyFill="1" applyBorder="1" applyAlignment="1">
      <alignment horizontal="left"/>
    </xf>
    <xf numFmtId="0" fontId="27" fillId="46" borderId="10" xfId="0" applyFont="1" applyFill="1" applyBorder="1" applyAlignment="1">
      <alignment horizontal="center"/>
    </xf>
    <xf numFmtId="0" fontId="19" fillId="33" borderId="24" xfId="0" applyFont="1" applyFill="1" applyBorder="1" applyAlignment="1">
      <alignment horizontal="left" vertical="center" wrapText="1"/>
    </xf>
    <xf numFmtId="0" fontId="19" fillId="33" borderId="21" xfId="0" applyFont="1" applyFill="1" applyBorder="1" applyAlignment="1">
      <alignment horizontal="left" vertical="center" wrapText="1"/>
    </xf>
    <xf numFmtId="164" fontId="59" fillId="0" borderId="0" xfId="0" applyNumberFormat="1" applyFont="1" applyFill="1" applyBorder="1" applyAlignment="1">
      <alignment horizontal="center" wrapText="1"/>
    </xf>
    <xf numFmtId="164" fontId="16" fillId="0" borderId="10" xfId="0" applyNumberFormat="1" applyFont="1" applyFill="1" applyBorder="1" applyAlignment="1">
      <alignment horizontal="center"/>
    </xf>
    <xf numFmtId="9" fontId="16" fillId="0" borderId="10" xfId="1" applyFont="1" applyFill="1" applyBorder="1" applyAlignment="1">
      <alignment horizontal="center"/>
    </xf>
    <xf numFmtId="164" fontId="17" fillId="40" borderId="10" xfId="0" applyNumberFormat="1" applyFont="1" applyFill="1" applyBorder="1" applyAlignment="1" applyProtection="1">
      <alignment horizontal="center"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D2BB7-0991-4B8C-92C5-58AC4F9904B1}">
  <sheetPr>
    <tabColor theme="5" tint="0.39997558519241921"/>
  </sheetPr>
  <dimension ref="A1:A13"/>
  <sheetViews>
    <sheetView workbookViewId="0">
      <selection activeCell="A4" sqref="A4"/>
    </sheetView>
  </sheetViews>
  <sheetFormatPr defaultRowHeight="14.4" x14ac:dyDescent="0.3"/>
  <cols>
    <col min="1" max="1" width="93.33203125" customWidth="1"/>
  </cols>
  <sheetData>
    <row r="1" spans="1:1" s="7" customFormat="1" ht="50.4" customHeight="1" x14ac:dyDescent="0.3">
      <c r="A1" s="200" t="s">
        <v>92</v>
      </c>
    </row>
    <row r="2" spans="1:1" s="159" customFormat="1" ht="76.95" customHeight="1" x14ac:dyDescent="0.3">
      <c r="A2" s="205" t="s">
        <v>456</v>
      </c>
    </row>
    <row r="3" spans="1:1" s="159" customFormat="1" ht="76.95" customHeight="1" x14ac:dyDescent="0.3">
      <c r="A3" s="201" t="s">
        <v>457</v>
      </c>
    </row>
    <row r="4" spans="1:1" s="159" customFormat="1" ht="41.4" customHeight="1" x14ac:dyDescent="0.3">
      <c r="A4" s="201" t="s">
        <v>458</v>
      </c>
    </row>
    <row r="5" spans="1:1" s="159" customFormat="1" ht="41.4" customHeight="1" x14ac:dyDescent="0.3">
      <c r="A5" s="201" t="s">
        <v>459</v>
      </c>
    </row>
    <row r="6" spans="1:1" ht="54" customHeight="1" x14ac:dyDescent="0.3">
      <c r="A6" s="202" t="s">
        <v>460</v>
      </c>
    </row>
    <row r="13" spans="1:1" x14ac:dyDescent="0.3">
      <c r="A13" s="1"/>
    </row>
  </sheetData>
  <sheetProtection algorithmName="SHA-512" hashValue="NHEu0tkSJqYZ9Kt3gXPxnrPk1daxdowa0CtAHVwhhld0ztF9STtv7NOKtwaBXXRZ1zr3vWs3iMV/oY4A0X8Paw==" saltValue="LxB7zmpVgB8g8RrdoEDH9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69DCD-6F61-4A81-9887-218185E9952A}">
  <sheetPr>
    <tabColor theme="9" tint="0.59999389629810485"/>
  </sheetPr>
  <dimension ref="A1:R157"/>
  <sheetViews>
    <sheetView tabSelected="1" zoomScale="60" zoomScaleNormal="60" workbookViewId="0">
      <pane xSplit="2" ySplit="3" topLeftCell="C4" activePane="bottomRight" state="frozen"/>
      <selection pane="topRight" activeCell="C1" sqref="C1"/>
      <selection pane="bottomLeft" activeCell="A4" sqref="A4"/>
      <selection pane="bottomRight" activeCell="C5" sqref="C5"/>
    </sheetView>
  </sheetViews>
  <sheetFormatPr defaultRowHeight="14.4" x14ac:dyDescent="0.3"/>
  <cols>
    <col min="1" max="1" width="4.109375" customWidth="1"/>
    <col min="2" max="2" width="74" customWidth="1"/>
    <col min="3" max="6" width="18.5546875" style="35" customWidth="1"/>
    <col min="7" max="16" width="18.5546875" style="36" customWidth="1"/>
    <col min="17" max="17" width="18.5546875" style="37" customWidth="1"/>
    <col min="18" max="18" width="24.44140625" style="89" customWidth="1"/>
  </cols>
  <sheetData>
    <row r="1" spans="1:18" ht="23.4" x14ac:dyDescent="0.45">
      <c r="A1" s="243" t="s">
        <v>237</v>
      </c>
      <c r="B1" s="244"/>
      <c r="C1" s="238" t="s">
        <v>162</v>
      </c>
      <c r="D1" s="239"/>
      <c r="E1" s="239"/>
      <c r="F1" s="239"/>
      <c r="G1" s="239"/>
      <c r="H1" s="239"/>
      <c r="I1" s="239"/>
      <c r="J1" s="239"/>
      <c r="K1" s="239"/>
      <c r="L1" s="239"/>
      <c r="M1" s="239"/>
      <c r="N1" s="239"/>
      <c r="O1" s="239"/>
      <c r="P1" s="239"/>
      <c r="Q1" s="133"/>
    </row>
    <row r="2" spans="1:18" ht="15" customHeight="1" x14ac:dyDescent="0.35">
      <c r="A2" s="245"/>
      <c r="B2" s="246"/>
      <c r="C2" s="247" t="s">
        <v>185</v>
      </c>
      <c r="D2" s="248"/>
      <c r="E2" s="248"/>
      <c r="F2" s="248"/>
      <c r="G2" s="248"/>
      <c r="H2" s="248"/>
      <c r="I2" s="248"/>
      <c r="J2" s="249"/>
      <c r="K2" s="240" t="s">
        <v>176</v>
      </c>
      <c r="L2" s="241"/>
      <c r="M2" s="241"/>
      <c r="N2" s="241"/>
      <c r="O2" s="241"/>
      <c r="P2" s="242"/>
      <c r="Q2" s="96" t="s">
        <v>161</v>
      </c>
    </row>
    <row r="3" spans="1:18" s="101" customFormat="1" ht="91.2" customHeight="1" x14ac:dyDescent="0.3">
      <c r="A3" s="245"/>
      <c r="B3" s="246"/>
      <c r="C3" s="99" t="s">
        <v>105</v>
      </c>
      <c r="D3" s="99" t="s">
        <v>184</v>
      </c>
      <c r="E3" s="99" t="s">
        <v>106</v>
      </c>
      <c r="F3" s="99" t="s">
        <v>117</v>
      </c>
      <c r="G3" s="99" t="s">
        <v>107</v>
      </c>
      <c r="H3" s="99" t="s">
        <v>113</v>
      </c>
      <c r="I3" s="99" t="s">
        <v>108</v>
      </c>
      <c r="J3" s="99" t="s">
        <v>112</v>
      </c>
      <c r="K3" s="111" t="s">
        <v>271</v>
      </c>
      <c r="L3" s="111" t="s">
        <v>278</v>
      </c>
      <c r="M3" s="111" t="s">
        <v>279</v>
      </c>
      <c r="N3" s="111" t="s">
        <v>280</v>
      </c>
      <c r="O3" s="111" t="s">
        <v>281</v>
      </c>
      <c r="P3" s="111" t="s">
        <v>282</v>
      </c>
      <c r="Q3" s="97"/>
      <c r="R3" s="100"/>
    </row>
    <row r="4" spans="1:18" ht="15" customHeight="1" x14ac:dyDescent="0.35">
      <c r="A4" s="75" t="s">
        <v>1</v>
      </c>
      <c r="B4" s="75"/>
      <c r="C4" s="75"/>
      <c r="D4" s="75"/>
      <c r="E4" s="75"/>
      <c r="F4" s="75"/>
      <c r="G4" s="75"/>
      <c r="H4" s="75"/>
      <c r="I4" s="75"/>
      <c r="J4" s="75"/>
      <c r="K4" s="92"/>
      <c r="L4" s="92"/>
      <c r="M4" s="92"/>
      <c r="N4" s="92"/>
      <c r="O4" s="92"/>
      <c r="P4" s="92"/>
      <c r="Q4" s="10"/>
    </row>
    <row r="5" spans="1:18" ht="15" customHeight="1" x14ac:dyDescent="0.3">
      <c r="A5" s="11"/>
      <c r="B5" s="11" t="s">
        <v>2</v>
      </c>
      <c r="C5" s="207" t="s">
        <v>57</v>
      </c>
      <c r="D5" s="207" t="s">
        <v>57</v>
      </c>
      <c r="E5" s="207" t="s">
        <v>57</v>
      </c>
      <c r="F5" s="207" t="s">
        <v>57</v>
      </c>
      <c r="G5" s="207" t="s">
        <v>57</v>
      </c>
      <c r="H5" s="207" t="s">
        <v>57</v>
      </c>
      <c r="I5" s="207" t="s">
        <v>57</v>
      </c>
      <c r="J5" s="207" t="s">
        <v>57</v>
      </c>
      <c r="K5" s="207" t="s">
        <v>57</v>
      </c>
      <c r="L5" s="207" t="s">
        <v>57</v>
      </c>
      <c r="M5" s="207" t="s">
        <v>57</v>
      </c>
      <c r="N5" s="207" t="s">
        <v>57</v>
      </c>
      <c r="O5" s="207" t="s">
        <v>57</v>
      </c>
      <c r="P5" s="207" t="s">
        <v>57</v>
      </c>
      <c r="Q5" s="12"/>
    </row>
    <row r="6" spans="1:18" ht="15" customHeight="1" x14ac:dyDescent="0.35">
      <c r="A6" s="170" t="s">
        <v>114</v>
      </c>
      <c r="B6" s="170"/>
      <c r="C6" s="170"/>
      <c r="D6" s="170"/>
      <c r="E6" s="170"/>
      <c r="F6" s="170"/>
      <c r="G6" s="170"/>
      <c r="H6" s="170"/>
      <c r="I6" s="170"/>
      <c r="J6" s="170"/>
      <c r="K6" s="171"/>
      <c r="L6" s="171"/>
      <c r="M6" s="171"/>
      <c r="N6" s="171"/>
      <c r="O6" s="171"/>
      <c r="P6" s="171"/>
      <c r="Q6" s="14"/>
    </row>
    <row r="7" spans="1:18" ht="15" customHeight="1" x14ac:dyDescent="0.3">
      <c r="A7" s="166" t="s">
        <v>292</v>
      </c>
      <c r="B7" s="172"/>
      <c r="C7" s="167"/>
      <c r="D7" s="167"/>
      <c r="E7" s="167"/>
      <c r="F7" s="167"/>
      <c r="G7" s="168"/>
      <c r="H7" s="168"/>
      <c r="I7" s="168"/>
      <c r="J7" s="168"/>
      <c r="K7" s="168"/>
      <c r="L7" s="168"/>
      <c r="M7" s="168"/>
      <c r="N7" s="168"/>
      <c r="O7" s="168"/>
      <c r="P7" s="169"/>
      <c r="Q7" s="160"/>
    </row>
    <row r="8" spans="1:18" s="7" customFormat="1" ht="40.799999999999997" x14ac:dyDescent="0.3">
      <c r="A8" s="195"/>
      <c r="B8" s="196" t="s">
        <v>372</v>
      </c>
      <c r="C8" s="197" t="s">
        <v>352</v>
      </c>
      <c r="D8" s="197" t="s">
        <v>353</v>
      </c>
      <c r="E8" s="197" t="s">
        <v>354</v>
      </c>
      <c r="F8" s="197" t="s">
        <v>355</v>
      </c>
      <c r="G8" s="197" t="s">
        <v>356</v>
      </c>
      <c r="H8" s="197" t="s">
        <v>357</v>
      </c>
      <c r="I8" s="197" t="s">
        <v>358</v>
      </c>
      <c r="J8" s="197" t="s">
        <v>359</v>
      </c>
      <c r="K8" s="197" t="s">
        <v>272</v>
      </c>
      <c r="L8" s="197" t="s">
        <v>273</v>
      </c>
      <c r="M8" s="197" t="s">
        <v>274</v>
      </c>
      <c r="N8" s="197" t="s">
        <v>275</v>
      </c>
      <c r="O8" s="197" t="s">
        <v>276</v>
      </c>
      <c r="P8" s="197" t="s">
        <v>277</v>
      </c>
      <c r="Q8" s="95"/>
      <c r="R8" s="91"/>
    </row>
    <row r="9" spans="1:18" s="144" customFormat="1" ht="30" customHeight="1" x14ac:dyDescent="0.3">
      <c r="A9" s="141"/>
      <c r="B9" s="185" t="s">
        <v>360</v>
      </c>
      <c r="C9" s="181">
        <v>50</v>
      </c>
      <c r="D9" s="181">
        <v>70</v>
      </c>
      <c r="E9" s="181">
        <v>70</v>
      </c>
      <c r="F9" s="181">
        <v>100</v>
      </c>
      <c r="G9" s="181">
        <v>150</v>
      </c>
      <c r="H9" s="181">
        <v>200</v>
      </c>
      <c r="I9" s="181">
        <v>250</v>
      </c>
      <c r="J9" s="181">
        <v>400</v>
      </c>
      <c r="K9" s="181">
        <v>100</v>
      </c>
      <c r="L9" s="181">
        <v>100</v>
      </c>
      <c r="M9" s="181">
        <v>150</v>
      </c>
      <c r="N9" s="181">
        <v>200</v>
      </c>
      <c r="O9" s="181">
        <v>400</v>
      </c>
      <c r="P9" s="181">
        <v>250</v>
      </c>
      <c r="Q9" s="142"/>
      <c r="R9" s="143"/>
    </row>
    <row r="10" spans="1:18" s="149" customFormat="1" ht="45" customHeight="1" x14ac:dyDescent="0.3">
      <c r="A10" s="145"/>
      <c r="B10" s="184" t="s">
        <v>463</v>
      </c>
      <c r="C10" s="182">
        <v>29</v>
      </c>
      <c r="D10" s="182">
        <v>39</v>
      </c>
      <c r="E10" s="182">
        <v>47</v>
      </c>
      <c r="F10" s="182">
        <v>84</v>
      </c>
      <c r="G10" s="182">
        <v>136</v>
      </c>
      <c r="H10" s="182">
        <v>167</v>
      </c>
      <c r="I10" s="182">
        <v>196</v>
      </c>
      <c r="J10" s="182">
        <v>278</v>
      </c>
      <c r="K10" s="182">
        <v>58</v>
      </c>
      <c r="L10" s="182">
        <v>40</v>
      </c>
      <c r="M10" s="182">
        <v>100</v>
      </c>
      <c r="N10" s="182">
        <v>120</v>
      </c>
      <c r="O10" s="182">
        <v>155</v>
      </c>
      <c r="P10" s="182">
        <v>200</v>
      </c>
      <c r="Q10" s="147"/>
      <c r="R10" s="148"/>
    </row>
    <row r="11" spans="1:18" s="74" customFormat="1" ht="15" customHeight="1" x14ac:dyDescent="0.3">
      <c r="A11" s="72"/>
      <c r="B11" s="72" t="s">
        <v>115</v>
      </c>
      <c r="C11" s="81" t="s">
        <v>192</v>
      </c>
      <c r="D11" s="81">
        <v>2</v>
      </c>
      <c r="E11" s="81">
        <v>1</v>
      </c>
      <c r="F11" s="81">
        <v>2</v>
      </c>
      <c r="G11" s="81">
        <v>4</v>
      </c>
      <c r="H11" s="81">
        <v>5</v>
      </c>
      <c r="I11" s="81">
        <v>6</v>
      </c>
      <c r="J11" s="81">
        <v>8</v>
      </c>
      <c r="K11" s="250" t="s">
        <v>285</v>
      </c>
      <c r="L11" s="251"/>
      <c r="M11" s="251"/>
      <c r="N11" s="251"/>
      <c r="O11" s="251"/>
      <c r="P11" s="252"/>
      <c r="Q11" s="73"/>
      <c r="R11" s="90"/>
    </row>
    <row r="12" spans="1:18" ht="15" customHeight="1" x14ac:dyDescent="0.3">
      <c r="A12" s="38"/>
      <c r="B12" s="38" t="s">
        <v>116</v>
      </c>
      <c r="C12" s="81" t="s">
        <v>192</v>
      </c>
      <c r="D12" s="82">
        <v>0</v>
      </c>
      <c r="E12" s="82">
        <v>2</v>
      </c>
      <c r="F12" s="82">
        <v>2</v>
      </c>
      <c r="G12" s="82">
        <v>2</v>
      </c>
      <c r="H12" s="82">
        <v>2</v>
      </c>
      <c r="I12" s="82">
        <v>2</v>
      </c>
      <c r="J12" s="82">
        <v>2</v>
      </c>
      <c r="K12" s="253"/>
      <c r="L12" s="254"/>
      <c r="M12" s="254"/>
      <c r="N12" s="254"/>
      <c r="O12" s="254"/>
      <c r="P12" s="255"/>
      <c r="Q12" s="19"/>
    </row>
    <row r="13" spans="1:18" ht="15" customHeight="1" x14ac:dyDescent="0.3">
      <c r="A13" s="38"/>
      <c r="B13" s="38" t="s">
        <v>283</v>
      </c>
      <c r="C13" s="81" t="s">
        <v>192</v>
      </c>
      <c r="D13" s="82">
        <v>7.5</v>
      </c>
      <c r="E13" s="82">
        <v>12</v>
      </c>
      <c r="F13" s="82">
        <v>12</v>
      </c>
      <c r="G13" s="82">
        <v>12</v>
      </c>
      <c r="H13" s="82">
        <v>12</v>
      </c>
      <c r="I13" s="82">
        <v>12</v>
      </c>
      <c r="J13" s="82">
        <v>12</v>
      </c>
      <c r="K13" s="253"/>
      <c r="L13" s="254"/>
      <c r="M13" s="254"/>
      <c r="N13" s="254"/>
      <c r="O13" s="254"/>
      <c r="P13" s="255"/>
      <c r="Q13" s="19"/>
    </row>
    <row r="14" spans="1:18" ht="15" customHeight="1" x14ac:dyDescent="0.3">
      <c r="A14" s="38"/>
      <c r="B14" s="38" t="s">
        <v>284</v>
      </c>
      <c r="C14" s="81" t="s">
        <v>192</v>
      </c>
      <c r="D14" s="82">
        <v>0</v>
      </c>
      <c r="E14" s="82">
        <v>8</v>
      </c>
      <c r="F14" s="82">
        <v>8</v>
      </c>
      <c r="G14" s="82">
        <v>8</v>
      </c>
      <c r="H14" s="82">
        <v>8</v>
      </c>
      <c r="I14" s="82">
        <v>8</v>
      </c>
      <c r="J14" s="82">
        <v>11</v>
      </c>
      <c r="K14" s="253"/>
      <c r="L14" s="254"/>
      <c r="M14" s="254"/>
      <c r="N14" s="254"/>
      <c r="O14" s="254"/>
      <c r="P14" s="255"/>
      <c r="Q14" s="19"/>
    </row>
    <row r="15" spans="1:18" ht="15" customHeight="1" x14ac:dyDescent="0.3">
      <c r="A15" s="38"/>
      <c r="B15" s="38" t="s">
        <v>288</v>
      </c>
      <c r="C15" s="81" t="s">
        <v>192</v>
      </c>
      <c r="D15" s="83" t="s">
        <v>126</v>
      </c>
      <c r="E15" s="83" t="s">
        <v>121</v>
      </c>
      <c r="F15" s="83" t="s">
        <v>121</v>
      </c>
      <c r="G15" s="83" t="s">
        <v>121</v>
      </c>
      <c r="H15" s="83" t="s">
        <v>121</v>
      </c>
      <c r="I15" s="83" t="s">
        <v>121</v>
      </c>
      <c r="J15" s="83" t="s">
        <v>121</v>
      </c>
      <c r="K15" s="253"/>
      <c r="L15" s="254"/>
      <c r="M15" s="254"/>
      <c r="N15" s="254"/>
      <c r="O15" s="254"/>
      <c r="P15" s="255"/>
      <c r="Q15" s="19"/>
      <c r="R15" s="88"/>
    </row>
    <row r="16" spans="1:18" ht="15" customHeight="1" x14ac:dyDescent="0.3">
      <c r="A16" s="38"/>
      <c r="B16" s="38" t="s">
        <v>118</v>
      </c>
      <c r="C16" s="81" t="s">
        <v>192</v>
      </c>
      <c r="D16" s="82">
        <v>0</v>
      </c>
      <c r="E16" s="82">
        <v>0</v>
      </c>
      <c r="F16" s="82">
        <v>0</v>
      </c>
      <c r="G16" s="82">
        <v>0</v>
      </c>
      <c r="H16" s="82">
        <v>0</v>
      </c>
      <c r="I16" s="82">
        <v>0</v>
      </c>
      <c r="J16" s="82">
        <v>0</v>
      </c>
      <c r="K16" s="253"/>
      <c r="L16" s="254"/>
      <c r="M16" s="254"/>
      <c r="N16" s="254"/>
      <c r="O16" s="254"/>
      <c r="P16" s="255"/>
      <c r="Q16" s="19"/>
    </row>
    <row r="17" spans="1:17" ht="15" customHeight="1" x14ac:dyDescent="0.3">
      <c r="A17" s="38"/>
      <c r="B17" s="38" t="s">
        <v>119</v>
      </c>
      <c r="C17" s="81" t="s">
        <v>192</v>
      </c>
      <c r="D17" s="82">
        <v>0</v>
      </c>
      <c r="E17" s="82">
        <v>0</v>
      </c>
      <c r="F17" s="82">
        <v>0</v>
      </c>
      <c r="G17" s="82">
        <v>0</v>
      </c>
      <c r="H17" s="82">
        <v>0</v>
      </c>
      <c r="I17" s="82">
        <v>0</v>
      </c>
      <c r="J17" s="82">
        <v>0</v>
      </c>
      <c r="K17" s="253"/>
      <c r="L17" s="254"/>
      <c r="M17" s="254"/>
      <c r="N17" s="254"/>
      <c r="O17" s="254"/>
      <c r="P17" s="255"/>
      <c r="Q17" s="19"/>
    </row>
    <row r="18" spans="1:17" ht="15" customHeight="1" x14ac:dyDescent="0.3">
      <c r="A18" s="38"/>
      <c r="B18" s="38" t="s">
        <v>120</v>
      </c>
      <c r="C18" s="81" t="s">
        <v>192</v>
      </c>
      <c r="D18" s="82">
        <v>0</v>
      </c>
      <c r="E18" s="82">
        <v>0</v>
      </c>
      <c r="F18" s="82">
        <v>0</v>
      </c>
      <c r="G18" s="82">
        <v>0</v>
      </c>
      <c r="H18" s="82">
        <v>0</v>
      </c>
      <c r="I18" s="82">
        <v>0</v>
      </c>
      <c r="J18" s="82">
        <v>0</v>
      </c>
      <c r="K18" s="253"/>
      <c r="L18" s="254"/>
      <c r="M18" s="254"/>
      <c r="N18" s="254"/>
      <c r="O18" s="254"/>
      <c r="P18" s="255"/>
      <c r="Q18" s="19"/>
    </row>
    <row r="19" spans="1:17" ht="15" customHeight="1" x14ac:dyDescent="0.3">
      <c r="A19" s="38"/>
      <c r="B19" s="38" t="s">
        <v>286</v>
      </c>
      <c r="C19" s="82">
        <v>1</v>
      </c>
      <c r="D19" s="162" t="s">
        <v>192</v>
      </c>
      <c r="E19" s="82">
        <v>2</v>
      </c>
      <c r="F19" s="82">
        <v>2</v>
      </c>
      <c r="G19" s="82">
        <v>2</v>
      </c>
      <c r="H19" s="82">
        <v>2</v>
      </c>
      <c r="I19" s="82">
        <v>2</v>
      </c>
      <c r="J19" s="82">
        <v>2</v>
      </c>
      <c r="K19" s="253"/>
      <c r="L19" s="254"/>
      <c r="M19" s="254"/>
      <c r="N19" s="254"/>
      <c r="O19" s="254"/>
      <c r="P19" s="255"/>
      <c r="Q19" s="19"/>
    </row>
    <row r="20" spans="1:17" ht="15" customHeight="1" x14ac:dyDescent="0.3">
      <c r="A20" s="38"/>
      <c r="B20" s="38" t="s">
        <v>287</v>
      </c>
      <c r="C20" s="82">
        <v>3</v>
      </c>
      <c r="D20" s="162" t="s">
        <v>192</v>
      </c>
      <c r="E20" s="82">
        <v>6</v>
      </c>
      <c r="F20" s="82">
        <v>6</v>
      </c>
      <c r="G20" s="82">
        <v>8</v>
      </c>
      <c r="H20" s="82">
        <v>8</v>
      </c>
      <c r="I20" s="82">
        <v>12</v>
      </c>
      <c r="J20" s="82">
        <v>12</v>
      </c>
      <c r="K20" s="253"/>
      <c r="L20" s="254"/>
      <c r="M20" s="254"/>
      <c r="N20" s="254"/>
      <c r="O20" s="254"/>
      <c r="P20" s="255"/>
      <c r="Q20" s="19"/>
    </row>
    <row r="21" spans="1:17" ht="15" customHeight="1" x14ac:dyDescent="0.3">
      <c r="A21" s="38"/>
      <c r="B21" s="161" t="s">
        <v>291</v>
      </c>
      <c r="C21" s="162" t="s">
        <v>126</v>
      </c>
      <c r="D21" s="162" t="s">
        <v>192</v>
      </c>
      <c r="E21" s="163" t="s">
        <v>126</v>
      </c>
      <c r="F21" s="163" t="s">
        <v>126</v>
      </c>
      <c r="G21" s="163" t="s">
        <v>126</v>
      </c>
      <c r="H21" s="163" t="s">
        <v>126</v>
      </c>
      <c r="I21" s="163" t="s">
        <v>126</v>
      </c>
      <c r="J21" s="163" t="s">
        <v>126</v>
      </c>
      <c r="K21" s="253"/>
      <c r="L21" s="254"/>
      <c r="M21" s="254"/>
      <c r="N21" s="254"/>
      <c r="O21" s="254"/>
      <c r="P21" s="255"/>
      <c r="Q21" s="19"/>
    </row>
    <row r="22" spans="1:17" ht="15" customHeight="1" x14ac:dyDescent="0.3">
      <c r="A22" s="166" t="s">
        <v>293</v>
      </c>
      <c r="B22" s="172"/>
      <c r="C22" s="167"/>
      <c r="D22" s="167"/>
      <c r="E22" s="167"/>
      <c r="F22" s="167"/>
      <c r="G22" s="168"/>
      <c r="H22" s="168"/>
      <c r="I22" s="168"/>
      <c r="J22" s="168"/>
      <c r="K22" s="168"/>
      <c r="L22" s="168"/>
      <c r="M22" s="168"/>
      <c r="N22" s="168"/>
      <c r="O22" s="168"/>
      <c r="P22" s="169"/>
      <c r="Q22" s="160"/>
    </row>
    <row r="23" spans="1:17" ht="15" customHeight="1" x14ac:dyDescent="0.3">
      <c r="A23" s="38"/>
      <c r="B23" s="164" t="s">
        <v>122</v>
      </c>
      <c r="C23" s="165" t="s">
        <v>109</v>
      </c>
      <c r="D23" s="165" t="s">
        <v>109</v>
      </c>
      <c r="E23" s="165" t="s">
        <v>109</v>
      </c>
      <c r="F23" s="165" t="s">
        <v>109</v>
      </c>
      <c r="G23" s="165" t="s">
        <v>109</v>
      </c>
      <c r="H23" s="165" t="s">
        <v>110</v>
      </c>
      <c r="I23" s="165" t="s">
        <v>110</v>
      </c>
      <c r="J23" s="165" t="s">
        <v>172</v>
      </c>
      <c r="K23" s="256" t="s">
        <v>285</v>
      </c>
      <c r="L23" s="257"/>
      <c r="M23" s="257"/>
      <c r="N23" s="257"/>
      <c r="O23" s="257"/>
      <c r="P23" s="258"/>
      <c r="Q23" s="19"/>
    </row>
    <row r="24" spans="1:17" ht="15" customHeight="1" x14ac:dyDescent="0.3">
      <c r="A24" s="38"/>
      <c r="B24" s="38" t="s">
        <v>127</v>
      </c>
      <c r="C24" s="82">
        <v>100</v>
      </c>
      <c r="D24" s="82">
        <v>100</v>
      </c>
      <c r="E24" s="82">
        <v>100</v>
      </c>
      <c r="F24" s="82">
        <v>100</v>
      </c>
      <c r="G24" s="82">
        <v>120</v>
      </c>
      <c r="H24" s="82">
        <v>240</v>
      </c>
      <c r="I24" s="82">
        <v>240</v>
      </c>
      <c r="J24" s="82">
        <v>120</v>
      </c>
      <c r="K24" s="259"/>
      <c r="L24" s="260"/>
      <c r="M24" s="260"/>
      <c r="N24" s="260"/>
      <c r="O24" s="260"/>
      <c r="P24" s="261"/>
      <c r="Q24" s="19"/>
    </row>
    <row r="25" spans="1:17" ht="15" customHeight="1" x14ac:dyDescent="0.3">
      <c r="A25" s="38"/>
      <c r="B25" s="38" t="s">
        <v>125</v>
      </c>
      <c r="C25" s="82">
        <v>1</v>
      </c>
      <c r="D25" s="82">
        <v>1</v>
      </c>
      <c r="E25" s="82">
        <v>3</v>
      </c>
      <c r="F25" s="82">
        <v>3</v>
      </c>
      <c r="G25" s="82">
        <v>3</v>
      </c>
      <c r="H25" s="82">
        <v>3</v>
      </c>
      <c r="I25" s="82">
        <v>3</v>
      </c>
      <c r="J25" s="82">
        <v>3</v>
      </c>
      <c r="K25" s="259"/>
      <c r="L25" s="260"/>
      <c r="M25" s="260"/>
      <c r="N25" s="260"/>
      <c r="O25" s="260"/>
      <c r="P25" s="261"/>
      <c r="Q25" s="19"/>
    </row>
    <row r="26" spans="1:17" ht="15" customHeight="1" x14ac:dyDescent="0.3">
      <c r="A26" s="38"/>
      <c r="B26" s="38" t="s">
        <v>124</v>
      </c>
      <c r="C26" s="82">
        <v>2</v>
      </c>
      <c r="D26" s="82">
        <v>2</v>
      </c>
      <c r="E26" s="82">
        <v>6</v>
      </c>
      <c r="F26" s="82">
        <v>6</v>
      </c>
      <c r="G26" s="82">
        <v>8</v>
      </c>
      <c r="H26" s="82">
        <v>8</v>
      </c>
      <c r="I26" s="82">
        <v>12</v>
      </c>
      <c r="J26" s="82">
        <v>12</v>
      </c>
      <c r="K26" s="259"/>
      <c r="L26" s="260"/>
      <c r="M26" s="260"/>
      <c r="N26" s="260"/>
      <c r="O26" s="260"/>
      <c r="P26" s="261"/>
      <c r="Q26" s="19"/>
    </row>
    <row r="27" spans="1:17" ht="15" customHeight="1" x14ac:dyDescent="0.3">
      <c r="A27" s="38"/>
      <c r="B27" s="38" t="s">
        <v>123</v>
      </c>
      <c r="C27" s="82">
        <v>13</v>
      </c>
      <c r="D27" s="82">
        <v>13</v>
      </c>
      <c r="E27" s="82">
        <v>25</v>
      </c>
      <c r="F27" s="82">
        <v>25</v>
      </c>
      <c r="G27" s="82">
        <v>30</v>
      </c>
      <c r="H27" s="82">
        <v>30</v>
      </c>
      <c r="I27" s="82">
        <v>30</v>
      </c>
      <c r="J27" s="82">
        <v>30</v>
      </c>
      <c r="K27" s="262"/>
      <c r="L27" s="263"/>
      <c r="M27" s="263"/>
      <c r="N27" s="263"/>
      <c r="O27" s="263"/>
      <c r="P27" s="264"/>
      <c r="Q27" s="19"/>
    </row>
    <row r="28" spans="1:17" ht="15" customHeight="1" x14ac:dyDescent="0.3">
      <c r="A28" s="166" t="s">
        <v>296</v>
      </c>
      <c r="B28" s="172"/>
      <c r="C28" s="167"/>
      <c r="D28" s="167"/>
      <c r="E28" s="167"/>
      <c r="F28" s="167"/>
      <c r="G28" s="168"/>
      <c r="H28" s="168"/>
      <c r="I28" s="168"/>
      <c r="J28" s="168"/>
      <c r="K28" s="168"/>
      <c r="L28" s="168"/>
      <c r="M28" s="168"/>
      <c r="N28" s="168"/>
      <c r="O28" s="168"/>
      <c r="P28" s="169"/>
      <c r="Q28" s="160"/>
    </row>
    <row r="29" spans="1:17" ht="15" customHeight="1" x14ac:dyDescent="0.35">
      <c r="A29" s="38"/>
      <c r="B29" s="164" t="s">
        <v>289</v>
      </c>
      <c r="C29" s="165">
        <f>0.6*1</f>
        <v>0.6</v>
      </c>
      <c r="D29" s="165">
        <f t="shared" ref="D29:F29" si="0">0.6*1</f>
        <v>0.6</v>
      </c>
      <c r="E29" s="165">
        <f t="shared" si="0"/>
        <v>0.6</v>
      </c>
      <c r="F29" s="165">
        <f t="shared" si="0"/>
        <v>0.6</v>
      </c>
      <c r="G29" s="165">
        <f>0.8*1</f>
        <v>0.8</v>
      </c>
      <c r="H29" s="165">
        <f>0.8*1</f>
        <v>0.8</v>
      </c>
      <c r="I29" s="165">
        <f>1.2*1</f>
        <v>1.2</v>
      </c>
      <c r="J29" s="165">
        <f>1.2*1</f>
        <v>1.2</v>
      </c>
      <c r="K29" s="256" t="str">
        <f>K23</f>
        <v>Varies based on location;
Photometric analysis not required;
Utilize current manufacturer LED specified products</v>
      </c>
      <c r="L29" s="257"/>
      <c r="M29" s="257"/>
      <c r="N29" s="257"/>
      <c r="O29" s="257"/>
      <c r="P29" s="258"/>
      <c r="Q29" s="19"/>
    </row>
    <row r="30" spans="1:17" ht="15" customHeight="1" x14ac:dyDescent="0.35">
      <c r="A30" s="38"/>
      <c r="B30" s="38" t="s">
        <v>290</v>
      </c>
      <c r="C30" s="134">
        <v>6</v>
      </c>
      <c r="D30" s="134">
        <v>6</v>
      </c>
      <c r="E30" s="134">
        <v>6</v>
      </c>
      <c r="F30" s="134">
        <v>6</v>
      </c>
      <c r="G30" s="134">
        <v>3</v>
      </c>
      <c r="H30" s="134">
        <v>3</v>
      </c>
      <c r="I30" s="134">
        <v>3</v>
      </c>
      <c r="J30" s="134">
        <v>3</v>
      </c>
      <c r="K30" s="259"/>
      <c r="L30" s="260"/>
      <c r="M30" s="260"/>
      <c r="N30" s="260"/>
      <c r="O30" s="260"/>
      <c r="P30" s="261"/>
      <c r="Q30" s="19"/>
    </row>
    <row r="31" spans="1:17" ht="15" customHeight="1" x14ac:dyDescent="0.35">
      <c r="A31" s="38"/>
      <c r="B31" s="38" t="s">
        <v>295</v>
      </c>
      <c r="C31" s="134">
        <v>10</v>
      </c>
      <c r="D31" s="134">
        <v>10</v>
      </c>
      <c r="E31" s="134">
        <v>10</v>
      </c>
      <c r="F31" s="134">
        <v>10</v>
      </c>
      <c r="G31" s="134">
        <v>5</v>
      </c>
      <c r="H31" s="134">
        <v>5</v>
      </c>
      <c r="I31" s="134">
        <v>5</v>
      </c>
      <c r="J31" s="134">
        <v>5</v>
      </c>
      <c r="K31" s="259"/>
      <c r="L31" s="260"/>
      <c r="M31" s="260"/>
      <c r="N31" s="260"/>
      <c r="O31" s="260"/>
      <c r="P31" s="261"/>
      <c r="Q31" s="19"/>
    </row>
    <row r="32" spans="1:17" ht="15" customHeight="1" x14ac:dyDescent="0.35">
      <c r="A32" s="38"/>
      <c r="B32" s="38" t="s">
        <v>297</v>
      </c>
      <c r="C32" s="82">
        <v>0.4</v>
      </c>
      <c r="D32" s="82">
        <v>0.4</v>
      </c>
      <c r="E32" s="82">
        <v>0.4</v>
      </c>
      <c r="F32" s="82">
        <v>0.4</v>
      </c>
      <c r="G32" s="82">
        <v>0.4</v>
      </c>
      <c r="H32" s="82">
        <v>0.4</v>
      </c>
      <c r="I32" s="82">
        <v>0.3</v>
      </c>
      <c r="J32" s="82">
        <v>0.3</v>
      </c>
      <c r="K32" s="262"/>
      <c r="L32" s="263"/>
      <c r="M32" s="263"/>
      <c r="N32" s="263"/>
      <c r="O32" s="263"/>
      <c r="P32" s="264"/>
      <c r="Q32" s="19"/>
    </row>
    <row r="33" spans="1:18" ht="15" customHeight="1" x14ac:dyDescent="0.3">
      <c r="A33" s="166" t="s">
        <v>294</v>
      </c>
      <c r="B33" s="172"/>
      <c r="C33" s="167"/>
      <c r="D33" s="167"/>
      <c r="E33" s="167"/>
      <c r="F33" s="167"/>
      <c r="G33" s="168"/>
      <c r="H33" s="168"/>
      <c r="I33" s="168"/>
      <c r="J33" s="168"/>
      <c r="K33" s="168"/>
      <c r="L33" s="168"/>
      <c r="M33" s="168"/>
      <c r="N33" s="168"/>
      <c r="O33" s="168"/>
      <c r="P33" s="169"/>
      <c r="Q33" s="160"/>
    </row>
    <row r="34" spans="1:18" ht="15" customHeight="1" x14ac:dyDescent="0.35">
      <c r="A34" s="38"/>
      <c r="B34" s="77" t="s">
        <v>299</v>
      </c>
      <c r="C34" s="134">
        <v>5</v>
      </c>
      <c r="D34" s="134">
        <v>5</v>
      </c>
      <c r="E34" s="134">
        <v>5</v>
      </c>
      <c r="F34" s="134">
        <v>5</v>
      </c>
      <c r="G34" s="134">
        <v>10</v>
      </c>
      <c r="H34" s="134">
        <v>10</v>
      </c>
      <c r="I34" s="134">
        <v>10</v>
      </c>
      <c r="J34" s="134">
        <v>10</v>
      </c>
      <c r="K34" s="256" t="str">
        <f>K29</f>
        <v>Varies based on location;
Photometric analysis not required;
Utilize current manufacturer LED specified products</v>
      </c>
      <c r="L34" s="257"/>
      <c r="M34" s="257"/>
      <c r="N34" s="257"/>
      <c r="O34" s="257"/>
      <c r="P34" s="258"/>
      <c r="Q34" s="19"/>
    </row>
    <row r="35" spans="1:18" ht="15" customHeight="1" x14ac:dyDescent="0.35">
      <c r="A35" s="38"/>
      <c r="B35" s="77" t="s">
        <v>298</v>
      </c>
      <c r="C35" s="134">
        <v>4</v>
      </c>
      <c r="D35" s="134">
        <v>4</v>
      </c>
      <c r="E35" s="134">
        <v>4</v>
      </c>
      <c r="F35" s="134">
        <v>4</v>
      </c>
      <c r="G35" s="134">
        <v>4</v>
      </c>
      <c r="H35" s="134">
        <v>4</v>
      </c>
      <c r="I35" s="134">
        <v>4</v>
      </c>
      <c r="J35" s="134">
        <v>4</v>
      </c>
      <c r="K35" s="259"/>
      <c r="L35" s="260"/>
      <c r="M35" s="260"/>
      <c r="N35" s="260"/>
      <c r="O35" s="260"/>
      <c r="P35" s="261"/>
      <c r="Q35" s="19"/>
    </row>
    <row r="36" spans="1:18" s="7" customFormat="1" ht="30" x14ac:dyDescent="0.3">
      <c r="A36" s="6"/>
      <c r="B36" s="173" t="s">
        <v>301</v>
      </c>
      <c r="C36" s="98">
        <v>2</v>
      </c>
      <c r="D36" s="98">
        <v>2</v>
      </c>
      <c r="E36" s="98">
        <v>2</v>
      </c>
      <c r="F36" s="98">
        <v>2</v>
      </c>
      <c r="G36" s="98">
        <v>5</v>
      </c>
      <c r="H36" s="98">
        <v>5</v>
      </c>
      <c r="I36" s="98">
        <v>5</v>
      </c>
      <c r="J36" s="98">
        <v>5</v>
      </c>
      <c r="K36" s="262"/>
      <c r="L36" s="263"/>
      <c r="M36" s="263"/>
      <c r="N36" s="263"/>
      <c r="O36" s="263"/>
      <c r="P36" s="264"/>
      <c r="Q36" s="95"/>
      <c r="R36" s="91"/>
    </row>
    <row r="37" spans="1:18" s="130" customFormat="1" ht="30" customHeight="1" x14ac:dyDescent="0.3">
      <c r="A37" s="127"/>
      <c r="B37" s="235" t="s">
        <v>300</v>
      </c>
      <c r="C37" s="236"/>
      <c r="D37" s="236"/>
      <c r="E37" s="236"/>
      <c r="F37" s="236"/>
      <c r="G37" s="236"/>
      <c r="H37" s="236"/>
      <c r="I37" s="236"/>
      <c r="J37" s="236"/>
      <c r="K37" s="236"/>
      <c r="L37" s="236"/>
      <c r="M37" s="236"/>
      <c r="N37" s="236"/>
      <c r="O37" s="236"/>
      <c r="P37" s="237"/>
      <c r="Q37" s="128"/>
      <c r="R37" s="129"/>
    </row>
    <row r="38" spans="1:18" ht="15" customHeight="1" x14ac:dyDescent="0.35">
      <c r="A38" s="13" t="s">
        <v>111</v>
      </c>
      <c r="B38" s="13"/>
      <c r="C38" s="13"/>
      <c r="D38" s="13"/>
      <c r="E38" s="13"/>
      <c r="F38" s="13"/>
      <c r="G38" s="13"/>
      <c r="H38" s="13"/>
      <c r="I38" s="13"/>
      <c r="J38" s="13"/>
      <c r="K38" s="94"/>
      <c r="L38" s="94"/>
      <c r="M38" s="94"/>
      <c r="N38" s="94"/>
      <c r="O38" s="94"/>
      <c r="P38" s="94"/>
      <c r="Q38" s="14"/>
    </row>
    <row r="39" spans="1:18" ht="15" customHeight="1" x14ac:dyDescent="0.3">
      <c r="A39" s="60" t="s">
        <v>143</v>
      </c>
      <c r="B39" s="60"/>
      <c r="C39" s="60"/>
      <c r="D39" s="60"/>
      <c r="E39" s="8"/>
      <c r="F39" s="8"/>
      <c r="G39" s="8"/>
      <c r="H39" s="9"/>
      <c r="I39" s="9"/>
      <c r="J39" s="9"/>
      <c r="K39" s="9"/>
      <c r="L39" s="9"/>
      <c r="M39" s="9"/>
      <c r="N39" s="9"/>
      <c r="O39" s="9"/>
      <c r="P39" s="9"/>
      <c r="Q39" s="9"/>
    </row>
    <row r="40" spans="1:18" s="7" customFormat="1" ht="30.6" customHeight="1" x14ac:dyDescent="0.3">
      <c r="A40" s="6"/>
      <c r="B40" s="112" t="s">
        <v>179</v>
      </c>
      <c r="C40" s="113" t="s">
        <v>202</v>
      </c>
      <c r="D40" s="113" t="s">
        <v>202</v>
      </c>
      <c r="E40" s="113" t="s">
        <v>202</v>
      </c>
      <c r="F40" s="113" t="s">
        <v>202</v>
      </c>
      <c r="G40" s="113" t="s">
        <v>202</v>
      </c>
      <c r="H40" s="113" t="s">
        <v>202</v>
      </c>
      <c r="I40" s="113" t="s">
        <v>202</v>
      </c>
      <c r="J40" s="113" t="s">
        <v>202</v>
      </c>
      <c r="K40" s="113" t="s">
        <v>202</v>
      </c>
      <c r="L40" s="114" t="s">
        <v>203</v>
      </c>
      <c r="M40" s="114" t="s">
        <v>203</v>
      </c>
      <c r="N40" s="114" t="s">
        <v>203</v>
      </c>
      <c r="O40" s="114" t="s">
        <v>203</v>
      </c>
      <c r="P40" s="114" t="s">
        <v>203</v>
      </c>
      <c r="Q40" s="95"/>
      <c r="R40" s="91"/>
    </row>
    <row r="41" spans="1:18" s="7" customFormat="1" ht="30" customHeight="1" x14ac:dyDescent="0.3">
      <c r="A41" s="6"/>
      <c r="B41" s="112" t="s">
        <v>177</v>
      </c>
      <c r="C41" s="113" t="s">
        <v>180</v>
      </c>
      <c r="D41" s="113" t="s">
        <v>180</v>
      </c>
      <c r="E41" s="113" t="s">
        <v>178</v>
      </c>
      <c r="F41" s="113" t="s">
        <v>178</v>
      </c>
      <c r="G41" s="113" t="s">
        <v>178</v>
      </c>
      <c r="H41" s="113" t="s">
        <v>178</v>
      </c>
      <c r="I41" s="113" t="s">
        <v>178</v>
      </c>
      <c r="J41" s="113" t="s">
        <v>178</v>
      </c>
      <c r="K41" s="132" t="s">
        <v>181</v>
      </c>
      <c r="L41" s="131" t="s">
        <v>219</v>
      </c>
      <c r="M41" s="114" t="s">
        <v>201</v>
      </c>
      <c r="N41" s="114" t="s">
        <v>182</v>
      </c>
      <c r="O41" s="114" t="s">
        <v>200</v>
      </c>
      <c r="P41" s="114" t="s">
        <v>200</v>
      </c>
      <c r="Q41" s="95"/>
      <c r="R41" s="91"/>
    </row>
    <row r="42" spans="1:18" s="7" customFormat="1" ht="30" customHeight="1" x14ac:dyDescent="0.3">
      <c r="A42" s="6"/>
      <c r="B42" s="112" t="s">
        <v>205</v>
      </c>
      <c r="C42" s="113" t="s">
        <v>207</v>
      </c>
      <c r="D42" s="113" t="s">
        <v>207</v>
      </c>
      <c r="E42" s="113" t="s">
        <v>206</v>
      </c>
      <c r="F42" s="113" t="s">
        <v>206</v>
      </c>
      <c r="G42" s="113" t="s">
        <v>206</v>
      </c>
      <c r="H42" s="113" t="s">
        <v>206</v>
      </c>
      <c r="I42" s="113" t="s">
        <v>206</v>
      </c>
      <c r="J42" s="113" t="s">
        <v>206</v>
      </c>
      <c r="K42" s="113" t="s">
        <v>206</v>
      </c>
      <c r="L42" s="113" t="s">
        <v>220</v>
      </c>
      <c r="M42" s="113" t="s">
        <v>222</v>
      </c>
      <c r="N42" s="113" t="s">
        <v>208</v>
      </c>
      <c r="O42" s="113" t="s">
        <v>208</v>
      </c>
      <c r="P42" s="113" t="s">
        <v>221</v>
      </c>
      <c r="Q42" s="95"/>
      <c r="R42" s="91"/>
    </row>
    <row r="43" spans="1:18" ht="15" customHeight="1" x14ac:dyDescent="0.3">
      <c r="A43" s="38"/>
      <c r="B43" s="4" t="s">
        <v>189</v>
      </c>
      <c r="C43" s="174">
        <v>0</v>
      </c>
      <c r="D43" s="174">
        <v>0</v>
      </c>
      <c r="E43" s="174" t="s">
        <v>183</v>
      </c>
      <c r="F43" s="174" t="s">
        <v>183</v>
      </c>
      <c r="G43" s="174" t="s">
        <v>183</v>
      </c>
      <c r="H43" s="174" t="s">
        <v>183</v>
      </c>
      <c r="I43" s="174" t="s">
        <v>183</v>
      </c>
      <c r="J43" s="174" t="s">
        <v>183</v>
      </c>
      <c r="K43" s="174" t="s">
        <v>183</v>
      </c>
      <c r="L43" s="174">
        <v>0</v>
      </c>
      <c r="M43" s="174">
        <v>0</v>
      </c>
      <c r="N43" s="174">
        <v>0</v>
      </c>
      <c r="O43" s="174">
        <v>0</v>
      </c>
      <c r="P43" s="174">
        <v>0</v>
      </c>
      <c r="Q43" s="19"/>
    </row>
    <row r="44" spans="1:18" ht="15" customHeight="1" x14ac:dyDescent="0.3">
      <c r="A44" s="38"/>
      <c r="B44" s="38" t="s">
        <v>128</v>
      </c>
      <c r="C44" s="82" t="s">
        <v>129</v>
      </c>
      <c r="D44" s="82" t="s">
        <v>129</v>
      </c>
      <c r="E44" s="82" t="s">
        <v>129</v>
      </c>
      <c r="F44" s="82" t="s">
        <v>129</v>
      </c>
      <c r="G44" s="82" t="s">
        <v>129</v>
      </c>
      <c r="H44" s="82" t="s">
        <v>129</v>
      </c>
      <c r="I44" s="82" t="s">
        <v>129</v>
      </c>
      <c r="J44" s="82" t="s">
        <v>129</v>
      </c>
      <c r="K44" s="82" t="s">
        <v>129</v>
      </c>
      <c r="L44" s="82" t="s">
        <v>129</v>
      </c>
      <c r="M44" s="82" t="s">
        <v>129</v>
      </c>
      <c r="N44" s="82" t="s">
        <v>129</v>
      </c>
      <c r="O44" s="82" t="s">
        <v>129</v>
      </c>
      <c r="P44" s="82" t="s">
        <v>129</v>
      </c>
      <c r="Q44" s="19"/>
    </row>
    <row r="45" spans="1:18" ht="15" customHeight="1" x14ac:dyDescent="0.3">
      <c r="A45" s="38"/>
      <c r="B45" s="38" t="s">
        <v>130</v>
      </c>
      <c r="C45" s="82" t="s">
        <v>131</v>
      </c>
      <c r="D45" s="82" t="s">
        <v>131</v>
      </c>
      <c r="E45" s="82" t="s">
        <v>131</v>
      </c>
      <c r="F45" s="82" t="s">
        <v>131</v>
      </c>
      <c r="G45" s="82" t="s">
        <v>131</v>
      </c>
      <c r="H45" s="82" t="s">
        <v>131</v>
      </c>
      <c r="I45" s="82" t="s">
        <v>131</v>
      </c>
      <c r="J45" s="82" t="s">
        <v>131</v>
      </c>
      <c r="K45" s="82" t="s">
        <v>131</v>
      </c>
      <c r="L45" s="82" t="s">
        <v>131</v>
      </c>
      <c r="M45" s="82" t="s">
        <v>131</v>
      </c>
      <c r="N45" s="82" t="s">
        <v>131</v>
      </c>
      <c r="O45" s="82" t="s">
        <v>131</v>
      </c>
      <c r="P45" s="82" t="s">
        <v>131</v>
      </c>
      <c r="Q45" s="19"/>
    </row>
    <row r="46" spans="1:18" ht="15" customHeight="1" x14ac:dyDescent="0.3">
      <c r="A46" s="38"/>
      <c r="B46" s="38" t="s">
        <v>186</v>
      </c>
      <c r="C46" s="82" t="s">
        <v>132</v>
      </c>
      <c r="D46" s="82" t="s">
        <v>132</v>
      </c>
      <c r="E46" s="82" t="s">
        <v>132</v>
      </c>
      <c r="F46" s="82" t="s">
        <v>132</v>
      </c>
      <c r="G46" s="82" t="s">
        <v>132</v>
      </c>
      <c r="H46" s="82" t="s">
        <v>132</v>
      </c>
      <c r="I46" s="82" t="s">
        <v>132</v>
      </c>
      <c r="J46" s="82" t="s">
        <v>132</v>
      </c>
      <c r="K46" s="82" t="s">
        <v>132</v>
      </c>
      <c r="L46" s="82" t="s">
        <v>132</v>
      </c>
      <c r="M46" s="82" t="s">
        <v>132</v>
      </c>
      <c r="N46" s="82" t="s">
        <v>132</v>
      </c>
      <c r="O46" s="82" t="s">
        <v>132</v>
      </c>
      <c r="P46" s="82" t="s">
        <v>132</v>
      </c>
      <c r="Q46" s="19"/>
    </row>
    <row r="47" spans="1:18" ht="15" customHeight="1" x14ac:dyDescent="0.3">
      <c r="A47" s="38"/>
      <c r="B47" s="38" t="s">
        <v>134</v>
      </c>
      <c r="C47" s="82">
        <v>70</v>
      </c>
      <c r="D47" s="82">
        <v>70</v>
      </c>
      <c r="E47" s="82">
        <v>70</v>
      </c>
      <c r="F47" s="82">
        <v>70</v>
      </c>
      <c r="G47" s="82">
        <v>70</v>
      </c>
      <c r="H47" s="82">
        <v>70</v>
      </c>
      <c r="I47" s="82">
        <v>70</v>
      </c>
      <c r="J47" s="82">
        <v>70</v>
      </c>
      <c r="K47" s="82">
        <v>70</v>
      </c>
      <c r="L47" s="82">
        <v>70</v>
      </c>
      <c r="M47" s="82">
        <v>70</v>
      </c>
      <c r="N47" s="82">
        <v>70</v>
      </c>
      <c r="O47" s="82">
        <v>70</v>
      </c>
      <c r="P47" s="82">
        <v>70</v>
      </c>
      <c r="Q47" s="19"/>
    </row>
    <row r="48" spans="1:18" s="7" customFormat="1" ht="51.6" customHeight="1" x14ac:dyDescent="0.3">
      <c r="A48" s="6"/>
      <c r="B48" s="6" t="s">
        <v>144</v>
      </c>
      <c r="C48" s="98" t="s">
        <v>302</v>
      </c>
      <c r="D48" s="98" t="s">
        <v>302</v>
      </c>
      <c r="E48" s="98" t="s">
        <v>303</v>
      </c>
      <c r="F48" s="98" t="s">
        <v>303</v>
      </c>
      <c r="G48" s="98" t="s">
        <v>303</v>
      </c>
      <c r="H48" s="98" t="s">
        <v>303</v>
      </c>
      <c r="I48" s="98" t="s">
        <v>303</v>
      </c>
      <c r="J48" s="98" t="s">
        <v>303</v>
      </c>
      <c r="K48" s="115" t="s">
        <v>304</v>
      </c>
      <c r="L48" s="115" t="s">
        <v>304</v>
      </c>
      <c r="M48" s="115" t="s">
        <v>304</v>
      </c>
      <c r="N48" s="115" t="s">
        <v>304</v>
      </c>
      <c r="O48" s="115" t="s">
        <v>304</v>
      </c>
      <c r="P48" s="115" t="s">
        <v>304</v>
      </c>
      <c r="Q48" s="95"/>
      <c r="R48" s="91"/>
    </row>
    <row r="49" spans="1:18" ht="15" customHeight="1" x14ac:dyDescent="0.3">
      <c r="A49" s="38"/>
      <c r="B49" s="4" t="s">
        <v>188</v>
      </c>
      <c r="C49" s="82" t="s">
        <v>204</v>
      </c>
      <c r="D49" s="82" t="s">
        <v>204</v>
      </c>
      <c r="E49" s="82" t="s">
        <v>133</v>
      </c>
      <c r="F49" s="82" t="s">
        <v>133</v>
      </c>
      <c r="G49" s="82" t="s">
        <v>133</v>
      </c>
      <c r="H49" s="82" t="s">
        <v>133</v>
      </c>
      <c r="I49" s="82" t="s">
        <v>133</v>
      </c>
      <c r="J49" s="82" t="s">
        <v>133</v>
      </c>
      <c r="K49" s="82" t="s">
        <v>204</v>
      </c>
      <c r="L49" s="82" t="s">
        <v>204</v>
      </c>
      <c r="M49" s="82" t="s">
        <v>204</v>
      </c>
      <c r="N49" s="82" t="s">
        <v>204</v>
      </c>
      <c r="O49" s="82" t="s">
        <v>204</v>
      </c>
      <c r="P49" s="82" t="s">
        <v>204</v>
      </c>
      <c r="Q49" s="19"/>
    </row>
    <row r="50" spans="1:18" ht="15" customHeight="1" x14ac:dyDescent="0.3">
      <c r="A50" s="38"/>
      <c r="B50" s="38" t="s">
        <v>136</v>
      </c>
      <c r="C50" s="82" t="s">
        <v>135</v>
      </c>
      <c r="D50" s="82" t="s">
        <v>135</v>
      </c>
      <c r="E50" s="82" t="s">
        <v>135</v>
      </c>
      <c r="F50" s="82" t="s">
        <v>135</v>
      </c>
      <c r="G50" s="82" t="s">
        <v>135</v>
      </c>
      <c r="H50" s="82" t="s">
        <v>135</v>
      </c>
      <c r="I50" s="82" t="s">
        <v>135</v>
      </c>
      <c r="J50" s="82" t="s">
        <v>135</v>
      </c>
      <c r="K50" s="82" t="s">
        <v>135</v>
      </c>
      <c r="L50" s="82" t="s">
        <v>135</v>
      </c>
      <c r="M50" s="82" t="s">
        <v>135</v>
      </c>
      <c r="N50" s="82" t="s">
        <v>135</v>
      </c>
      <c r="O50" s="82" t="s">
        <v>135</v>
      </c>
      <c r="P50" s="82" t="s">
        <v>135</v>
      </c>
      <c r="Q50" s="19"/>
    </row>
    <row r="51" spans="1:18" ht="15" customHeight="1" x14ac:dyDescent="0.3">
      <c r="A51" s="38"/>
      <c r="B51" s="4" t="s">
        <v>240</v>
      </c>
      <c r="C51" s="82" t="s">
        <v>305</v>
      </c>
      <c r="D51" s="82" t="s">
        <v>305</v>
      </c>
      <c r="E51" s="82" t="s">
        <v>305</v>
      </c>
      <c r="F51" s="82" t="s">
        <v>305</v>
      </c>
      <c r="G51" s="82" t="s">
        <v>305</v>
      </c>
      <c r="H51" s="82" t="s">
        <v>305</v>
      </c>
      <c r="I51" s="82" t="s">
        <v>305</v>
      </c>
      <c r="J51" s="82" t="s">
        <v>305</v>
      </c>
      <c r="K51" s="82" t="s">
        <v>305</v>
      </c>
      <c r="L51" s="82" t="s">
        <v>305</v>
      </c>
      <c r="M51" s="82" t="s">
        <v>305</v>
      </c>
      <c r="N51" s="82" t="s">
        <v>305</v>
      </c>
      <c r="O51" s="82" t="s">
        <v>305</v>
      </c>
      <c r="P51" s="82" t="s">
        <v>305</v>
      </c>
      <c r="Q51" s="19"/>
    </row>
    <row r="52" spans="1:18" ht="15" customHeight="1" x14ac:dyDescent="0.3">
      <c r="A52" s="38"/>
      <c r="B52" s="38" t="s">
        <v>148</v>
      </c>
      <c r="C52" s="82" t="s">
        <v>149</v>
      </c>
      <c r="D52" s="82" t="s">
        <v>149</v>
      </c>
      <c r="E52" s="82" t="s">
        <v>149</v>
      </c>
      <c r="F52" s="82" t="s">
        <v>149</v>
      </c>
      <c r="G52" s="82" t="s">
        <v>149</v>
      </c>
      <c r="H52" s="82" t="s">
        <v>149</v>
      </c>
      <c r="I52" s="82" t="s">
        <v>149</v>
      </c>
      <c r="J52" s="82" t="s">
        <v>149</v>
      </c>
      <c r="K52" s="82" t="s">
        <v>149</v>
      </c>
      <c r="L52" s="82" t="s">
        <v>149</v>
      </c>
      <c r="M52" s="82" t="s">
        <v>149</v>
      </c>
      <c r="N52" s="82" t="s">
        <v>149</v>
      </c>
      <c r="O52" s="82" t="s">
        <v>149</v>
      </c>
      <c r="P52" s="82" t="s">
        <v>149</v>
      </c>
      <c r="Q52" s="19"/>
    </row>
    <row r="53" spans="1:18" ht="15" customHeight="1" x14ac:dyDescent="0.3">
      <c r="A53" s="38"/>
      <c r="B53" s="38" t="s">
        <v>137</v>
      </c>
      <c r="C53" s="82" t="s">
        <v>187</v>
      </c>
      <c r="D53" s="82" t="s">
        <v>187</v>
      </c>
      <c r="E53" s="82" t="s">
        <v>138</v>
      </c>
      <c r="F53" s="82" t="s">
        <v>138</v>
      </c>
      <c r="G53" s="82" t="s">
        <v>138</v>
      </c>
      <c r="H53" s="82" t="s">
        <v>138</v>
      </c>
      <c r="I53" s="82" t="s">
        <v>138</v>
      </c>
      <c r="J53" s="82" t="s">
        <v>138</v>
      </c>
      <c r="K53" s="82" t="s">
        <v>187</v>
      </c>
      <c r="L53" s="82" t="s">
        <v>187</v>
      </c>
      <c r="M53" s="82" t="s">
        <v>187</v>
      </c>
      <c r="N53" s="82" t="s">
        <v>187</v>
      </c>
      <c r="O53" s="82" t="s">
        <v>187</v>
      </c>
      <c r="P53" s="82" t="s">
        <v>187</v>
      </c>
      <c r="Q53" s="19"/>
    </row>
    <row r="54" spans="1:18" ht="15" customHeight="1" x14ac:dyDescent="0.3">
      <c r="A54" s="38"/>
      <c r="B54" s="38" t="s">
        <v>140</v>
      </c>
      <c r="C54" s="82" t="s">
        <v>138</v>
      </c>
      <c r="D54" s="82" t="s">
        <v>138</v>
      </c>
      <c r="E54" s="82" t="s">
        <v>138</v>
      </c>
      <c r="F54" s="82" t="s">
        <v>138</v>
      </c>
      <c r="G54" s="82" t="s">
        <v>138</v>
      </c>
      <c r="H54" s="82" t="s">
        <v>138</v>
      </c>
      <c r="I54" s="82" t="s">
        <v>138</v>
      </c>
      <c r="J54" s="82" t="s">
        <v>138</v>
      </c>
      <c r="K54" s="82" t="s">
        <v>138</v>
      </c>
      <c r="L54" s="82" t="s">
        <v>138</v>
      </c>
      <c r="M54" s="82" t="s">
        <v>138</v>
      </c>
      <c r="N54" s="82" t="s">
        <v>138</v>
      </c>
      <c r="O54" s="82" t="s">
        <v>138</v>
      </c>
      <c r="P54" s="82" t="s">
        <v>138</v>
      </c>
      <c r="Q54" s="19"/>
    </row>
    <row r="55" spans="1:18" s="155" customFormat="1" ht="30" customHeight="1" x14ac:dyDescent="0.3">
      <c r="A55" s="152"/>
      <c r="B55" s="152" t="s">
        <v>141</v>
      </c>
      <c r="C55" s="98" t="s">
        <v>242</v>
      </c>
      <c r="D55" s="98" t="s">
        <v>242</v>
      </c>
      <c r="E55" s="98" t="s">
        <v>242</v>
      </c>
      <c r="F55" s="98" t="s">
        <v>242</v>
      </c>
      <c r="G55" s="98" t="s">
        <v>242</v>
      </c>
      <c r="H55" s="98" t="s">
        <v>242</v>
      </c>
      <c r="I55" s="98" t="s">
        <v>242</v>
      </c>
      <c r="J55" s="98" t="s">
        <v>242</v>
      </c>
      <c r="K55" s="98" t="s">
        <v>242</v>
      </c>
      <c r="L55" s="98" t="s">
        <v>242</v>
      </c>
      <c r="M55" s="98" t="s">
        <v>242</v>
      </c>
      <c r="N55" s="98" t="s">
        <v>242</v>
      </c>
      <c r="O55" s="98" t="s">
        <v>242</v>
      </c>
      <c r="P55" s="98" t="s">
        <v>242</v>
      </c>
      <c r="Q55" s="153"/>
      <c r="R55" s="154"/>
    </row>
    <row r="56" spans="1:18" ht="15" customHeight="1" x14ac:dyDescent="0.3">
      <c r="A56" s="38"/>
      <c r="B56" s="38" t="s">
        <v>241</v>
      </c>
      <c r="C56" s="150" t="s">
        <v>138</v>
      </c>
      <c r="D56" s="150" t="s">
        <v>138</v>
      </c>
      <c r="E56" s="150" t="s">
        <v>138</v>
      </c>
      <c r="F56" s="150" t="s">
        <v>138</v>
      </c>
      <c r="G56" s="150" t="s">
        <v>138</v>
      </c>
      <c r="H56" s="150" t="s">
        <v>138</v>
      </c>
      <c r="I56" s="150" t="s">
        <v>138</v>
      </c>
      <c r="J56" s="150" t="s">
        <v>138</v>
      </c>
      <c r="K56" s="150" t="s">
        <v>138</v>
      </c>
      <c r="L56" s="150" t="s">
        <v>138</v>
      </c>
      <c r="M56" s="150" t="s">
        <v>138</v>
      </c>
      <c r="N56" s="150" t="s">
        <v>138</v>
      </c>
      <c r="O56" s="150" t="s">
        <v>138</v>
      </c>
      <c r="P56" s="150" t="s">
        <v>138</v>
      </c>
      <c r="Q56" s="19"/>
    </row>
    <row r="57" spans="1:18" ht="15" customHeight="1" x14ac:dyDescent="0.35">
      <c r="A57" s="13" t="s">
        <v>3</v>
      </c>
      <c r="B57" s="13"/>
      <c r="C57" s="13"/>
      <c r="D57" s="13"/>
      <c r="E57" s="13"/>
      <c r="F57" s="13"/>
      <c r="G57" s="13"/>
      <c r="H57" s="13"/>
      <c r="I57" s="13"/>
      <c r="J57" s="13"/>
      <c r="K57" s="94"/>
      <c r="L57" s="94"/>
      <c r="M57" s="94"/>
      <c r="N57" s="94"/>
      <c r="O57" s="94"/>
      <c r="P57" s="94"/>
      <c r="Q57" s="14"/>
    </row>
    <row r="58" spans="1:18" ht="15" customHeight="1" x14ac:dyDescent="0.3">
      <c r="A58" s="15" t="s">
        <v>4</v>
      </c>
      <c r="B58" s="15"/>
      <c r="C58" s="16"/>
      <c r="D58" s="16"/>
      <c r="E58" s="16"/>
      <c r="F58" s="16"/>
      <c r="G58" s="17"/>
      <c r="H58" s="17"/>
      <c r="I58" s="17"/>
      <c r="J58" s="17"/>
      <c r="K58" s="17"/>
      <c r="L58" s="17"/>
      <c r="M58" s="17"/>
      <c r="N58" s="17"/>
      <c r="O58" s="17"/>
      <c r="P58" s="17"/>
      <c r="Q58" s="18"/>
    </row>
    <row r="59" spans="1:18" s="7" customFormat="1" ht="30" customHeight="1" x14ac:dyDescent="0.3">
      <c r="A59" s="6"/>
      <c r="B59" s="6" t="s">
        <v>42</v>
      </c>
      <c r="C59" s="208" t="s">
        <v>306</v>
      </c>
      <c r="D59" s="208" t="s">
        <v>306</v>
      </c>
      <c r="E59" s="208" t="s">
        <v>306</v>
      </c>
      <c r="F59" s="208" t="s">
        <v>306</v>
      </c>
      <c r="G59" s="208" t="s">
        <v>306</v>
      </c>
      <c r="H59" s="208" t="s">
        <v>306</v>
      </c>
      <c r="I59" s="208" t="s">
        <v>306</v>
      </c>
      <c r="J59" s="208" t="s">
        <v>306</v>
      </c>
      <c r="K59" s="208" t="s">
        <v>306</v>
      </c>
      <c r="L59" s="208" t="s">
        <v>306</v>
      </c>
      <c r="M59" s="208" t="s">
        <v>306</v>
      </c>
      <c r="N59" s="208" t="s">
        <v>306</v>
      </c>
      <c r="O59" s="208" t="s">
        <v>306</v>
      </c>
      <c r="P59" s="208" t="s">
        <v>306</v>
      </c>
      <c r="Q59" s="95"/>
      <c r="R59" s="91"/>
    </row>
    <row r="60" spans="1:18" s="7" customFormat="1" ht="30" customHeight="1" x14ac:dyDescent="0.3">
      <c r="A60" s="6"/>
      <c r="B60" s="6" t="s">
        <v>175</v>
      </c>
      <c r="C60" s="209" t="s">
        <v>307</v>
      </c>
      <c r="D60" s="209" t="s">
        <v>307</v>
      </c>
      <c r="E60" s="209" t="s">
        <v>307</v>
      </c>
      <c r="F60" s="209" t="s">
        <v>307</v>
      </c>
      <c r="G60" s="209" t="s">
        <v>307</v>
      </c>
      <c r="H60" s="209" t="s">
        <v>307</v>
      </c>
      <c r="I60" s="209" t="s">
        <v>307</v>
      </c>
      <c r="J60" s="209" t="s">
        <v>307</v>
      </c>
      <c r="K60" s="209" t="s">
        <v>307</v>
      </c>
      <c r="L60" s="209" t="s">
        <v>307</v>
      </c>
      <c r="M60" s="209" t="s">
        <v>307</v>
      </c>
      <c r="N60" s="209" t="s">
        <v>307</v>
      </c>
      <c r="O60" s="209" t="s">
        <v>307</v>
      </c>
      <c r="P60" s="209" t="s">
        <v>307</v>
      </c>
      <c r="Q60" s="95"/>
      <c r="R60" s="91"/>
    </row>
    <row r="61" spans="1:18" s="7" customFormat="1" ht="30" customHeight="1" x14ac:dyDescent="0.3">
      <c r="A61" s="6"/>
      <c r="B61" s="6" t="s">
        <v>5</v>
      </c>
      <c r="C61" s="210" t="s">
        <v>308</v>
      </c>
      <c r="D61" s="210" t="s">
        <v>308</v>
      </c>
      <c r="E61" s="210" t="s">
        <v>308</v>
      </c>
      <c r="F61" s="210" t="s">
        <v>308</v>
      </c>
      <c r="G61" s="210" t="s">
        <v>308</v>
      </c>
      <c r="H61" s="210" t="s">
        <v>308</v>
      </c>
      <c r="I61" s="210" t="s">
        <v>308</v>
      </c>
      <c r="J61" s="210" t="s">
        <v>308</v>
      </c>
      <c r="K61" s="210" t="s">
        <v>308</v>
      </c>
      <c r="L61" s="210" t="s">
        <v>308</v>
      </c>
      <c r="M61" s="210" t="s">
        <v>308</v>
      </c>
      <c r="N61" s="210" t="s">
        <v>308</v>
      </c>
      <c r="O61" s="210" t="s">
        <v>308</v>
      </c>
      <c r="P61" s="210" t="s">
        <v>308</v>
      </c>
      <c r="Q61" s="95"/>
      <c r="R61" s="91"/>
    </row>
    <row r="62" spans="1:18" ht="15" customHeight="1" x14ac:dyDescent="0.3">
      <c r="A62" s="38"/>
      <c r="B62" s="38" t="s">
        <v>6</v>
      </c>
      <c r="C62" s="211" t="s">
        <v>309</v>
      </c>
      <c r="D62" s="211" t="s">
        <v>309</v>
      </c>
      <c r="E62" s="211" t="s">
        <v>309</v>
      </c>
      <c r="F62" s="211" t="s">
        <v>309</v>
      </c>
      <c r="G62" s="211" t="s">
        <v>309</v>
      </c>
      <c r="H62" s="211" t="s">
        <v>309</v>
      </c>
      <c r="I62" s="211" t="s">
        <v>309</v>
      </c>
      <c r="J62" s="211" t="s">
        <v>309</v>
      </c>
      <c r="K62" s="211" t="s">
        <v>309</v>
      </c>
      <c r="L62" s="211" t="s">
        <v>309</v>
      </c>
      <c r="M62" s="211" t="s">
        <v>309</v>
      </c>
      <c r="N62" s="211" t="s">
        <v>309</v>
      </c>
      <c r="O62" s="211" t="s">
        <v>309</v>
      </c>
      <c r="P62" s="211" t="s">
        <v>309</v>
      </c>
      <c r="Q62" s="19"/>
    </row>
    <row r="63" spans="1:18" ht="15" customHeight="1" x14ac:dyDescent="0.3">
      <c r="A63" s="38"/>
      <c r="B63" s="38" t="s">
        <v>235</v>
      </c>
      <c r="C63" s="211" t="s">
        <v>310</v>
      </c>
      <c r="D63" s="211" t="s">
        <v>310</v>
      </c>
      <c r="E63" s="211" t="s">
        <v>310</v>
      </c>
      <c r="F63" s="211" t="s">
        <v>310</v>
      </c>
      <c r="G63" s="211" t="s">
        <v>310</v>
      </c>
      <c r="H63" s="211" t="s">
        <v>310</v>
      </c>
      <c r="I63" s="211" t="s">
        <v>310</v>
      </c>
      <c r="J63" s="211" t="s">
        <v>310</v>
      </c>
      <c r="K63" s="211" t="s">
        <v>310</v>
      </c>
      <c r="L63" s="211" t="s">
        <v>310</v>
      </c>
      <c r="M63" s="211" t="s">
        <v>310</v>
      </c>
      <c r="N63" s="211" t="s">
        <v>310</v>
      </c>
      <c r="O63" s="211" t="s">
        <v>310</v>
      </c>
      <c r="P63" s="211" t="s">
        <v>310</v>
      </c>
      <c r="Q63" s="19"/>
    </row>
    <row r="64" spans="1:18" ht="15" customHeight="1" x14ac:dyDescent="0.3">
      <c r="A64" s="38"/>
      <c r="B64" s="38" t="s">
        <v>7</v>
      </c>
      <c r="C64" s="211" t="s">
        <v>311</v>
      </c>
      <c r="D64" s="211" t="s">
        <v>311</v>
      </c>
      <c r="E64" s="211" t="s">
        <v>311</v>
      </c>
      <c r="F64" s="211" t="s">
        <v>311</v>
      </c>
      <c r="G64" s="211" t="s">
        <v>311</v>
      </c>
      <c r="H64" s="211" t="s">
        <v>311</v>
      </c>
      <c r="I64" s="211" t="s">
        <v>311</v>
      </c>
      <c r="J64" s="211" t="s">
        <v>311</v>
      </c>
      <c r="K64" s="211" t="s">
        <v>311</v>
      </c>
      <c r="L64" s="211" t="s">
        <v>311</v>
      </c>
      <c r="M64" s="211" t="s">
        <v>311</v>
      </c>
      <c r="N64" s="211" t="s">
        <v>311</v>
      </c>
      <c r="O64" s="211" t="s">
        <v>311</v>
      </c>
      <c r="P64" s="211" t="s">
        <v>311</v>
      </c>
      <c r="Q64" s="19"/>
    </row>
    <row r="65" spans="1:18" ht="15" customHeight="1" x14ac:dyDescent="0.3">
      <c r="A65" s="38"/>
      <c r="B65" s="38" t="s">
        <v>362</v>
      </c>
      <c r="C65" s="211" t="s">
        <v>363</v>
      </c>
      <c r="D65" s="211" t="s">
        <v>363</v>
      </c>
      <c r="E65" s="211" t="s">
        <v>363</v>
      </c>
      <c r="F65" s="211" t="s">
        <v>363</v>
      </c>
      <c r="G65" s="211" t="s">
        <v>363</v>
      </c>
      <c r="H65" s="211" t="s">
        <v>363</v>
      </c>
      <c r="I65" s="211" t="s">
        <v>363</v>
      </c>
      <c r="J65" s="211" t="s">
        <v>363</v>
      </c>
      <c r="K65" s="211" t="s">
        <v>363</v>
      </c>
      <c r="L65" s="211" t="s">
        <v>363</v>
      </c>
      <c r="M65" s="211" t="s">
        <v>363</v>
      </c>
      <c r="N65" s="211" t="s">
        <v>363</v>
      </c>
      <c r="O65" s="211" t="s">
        <v>363</v>
      </c>
      <c r="P65" s="211" t="s">
        <v>363</v>
      </c>
      <c r="Q65" s="19"/>
    </row>
    <row r="66" spans="1:18" ht="15" customHeight="1" x14ac:dyDescent="0.3">
      <c r="A66" s="38"/>
      <c r="B66" s="38" t="s">
        <v>461</v>
      </c>
      <c r="C66" s="211" t="s">
        <v>462</v>
      </c>
      <c r="D66" s="211" t="s">
        <v>462</v>
      </c>
      <c r="E66" s="211" t="s">
        <v>462</v>
      </c>
      <c r="F66" s="211" t="s">
        <v>462</v>
      </c>
      <c r="G66" s="211" t="s">
        <v>462</v>
      </c>
      <c r="H66" s="211" t="s">
        <v>462</v>
      </c>
      <c r="I66" s="211" t="s">
        <v>462</v>
      </c>
      <c r="J66" s="211" t="s">
        <v>462</v>
      </c>
      <c r="K66" s="211" t="s">
        <v>462</v>
      </c>
      <c r="L66" s="211" t="s">
        <v>462</v>
      </c>
      <c r="M66" s="211" t="s">
        <v>462</v>
      </c>
      <c r="N66" s="211" t="s">
        <v>462</v>
      </c>
      <c r="O66" s="211" t="s">
        <v>462</v>
      </c>
      <c r="P66" s="211" t="s">
        <v>462</v>
      </c>
      <c r="Q66" s="19"/>
    </row>
    <row r="67" spans="1:18" ht="15" customHeight="1" x14ac:dyDescent="0.3">
      <c r="A67" s="38"/>
      <c r="B67" s="38" t="s">
        <v>142</v>
      </c>
      <c r="C67" s="211" t="s">
        <v>39</v>
      </c>
      <c r="D67" s="211" t="s">
        <v>39</v>
      </c>
      <c r="E67" s="211" t="s">
        <v>39</v>
      </c>
      <c r="F67" s="211" t="s">
        <v>39</v>
      </c>
      <c r="G67" s="211" t="s">
        <v>39</v>
      </c>
      <c r="H67" s="211" t="s">
        <v>39</v>
      </c>
      <c r="I67" s="211" t="s">
        <v>39</v>
      </c>
      <c r="J67" s="211" t="s">
        <v>39</v>
      </c>
      <c r="K67" s="211" t="s">
        <v>39</v>
      </c>
      <c r="L67" s="211" t="s">
        <v>39</v>
      </c>
      <c r="M67" s="211" t="s">
        <v>39</v>
      </c>
      <c r="N67" s="211" t="s">
        <v>39</v>
      </c>
      <c r="O67" s="211" t="s">
        <v>39</v>
      </c>
      <c r="P67" s="211" t="s">
        <v>39</v>
      </c>
      <c r="Q67" s="19"/>
    </row>
    <row r="68" spans="1:18" ht="15" customHeight="1" x14ac:dyDescent="0.3">
      <c r="A68" s="38"/>
      <c r="B68" s="38" t="s">
        <v>364</v>
      </c>
      <c r="C68" s="211" t="s">
        <v>366</v>
      </c>
      <c r="D68" s="211" t="s">
        <v>366</v>
      </c>
      <c r="E68" s="211" t="s">
        <v>366</v>
      </c>
      <c r="F68" s="211" t="s">
        <v>366</v>
      </c>
      <c r="G68" s="211" t="s">
        <v>366</v>
      </c>
      <c r="H68" s="211" t="s">
        <v>366</v>
      </c>
      <c r="I68" s="211" t="s">
        <v>366</v>
      </c>
      <c r="J68" s="211" t="s">
        <v>366</v>
      </c>
      <c r="K68" s="211" t="s">
        <v>366</v>
      </c>
      <c r="L68" s="211" t="s">
        <v>366</v>
      </c>
      <c r="M68" s="211" t="s">
        <v>366</v>
      </c>
      <c r="N68" s="211" t="s">
        <v>366</v>
      </c>
      <c r="O68" s="211" t="s">
        <v>366</v>
      </c>
      <c r="P68" s="211" t="s">
        <v>366</v>
      </c>
      <c r="Q68" s="19"/>
    </row>
    <row r="69" spans="1:18" ht="15" customHeight="1" x14ac:dyDescent="0.3">
      <c r="A69" s="38"/>
      <c r="B69" s="38" t="s">
        <v>365</v>
      </c>
      <c r="C69" s="211" t="s">
        <v>366</v>
      </c>
      <c r="D69" s="211" t="s">
        <v>366</v>
      </c>
      <c r="E69" s="211" t="s">
        <v>366</v>
      </c>
      <c r="F69" s="211" t="s">
        <v>366</v>
      </c>
      <c r="G69" s="211" t="s">
        <v>366</v>
      </c>
      <c r="H69" s="211" t="s">
        <v>366</v>
      </c>
      <c r="I69" s="211" t="s">
        <v>366</v>
      </c>
      <c r="J69" s="211" t="s">
        <v>366</v>
      </c>
      <c r="K69" s="211" t="s">
        <v>366</v>
      </c>
      <c r="L69" s="211" t="s">
        <v>366</v>
      </c>
      <c r="M69" s="211" t="s">
        <v>366</v>
      </c>
      <c r="N69" s="211" t="s">
        <v>366</v>
      </c>
      <c r="O69" s="211" t="s">
        <v>366</v>
      </c>
      <c r="P69" s="211" t="s">
        <v>366</v>
      </c>
      <c r="Q69" s="19"/>
    </row>
    <row r="70" spans="1:18" ht="15" customHeight="1" x14ac:dyDescent="0.3">
      <c r="A70" s="38"/>
      <c r="B70" s="38" t="s">
        <v>139</v>
      </c>
      <c r="C70" s="211" t="s">
        <v>39</v>
      </c>
      <c r="D70" s="211" t="s">
        <v>39</v>
      </c>
      <c r="E70" s="211" t="s">
        <v>39</v>
      </c>
      <c r="F70" s="211" t="s">
        <v>39</v>
      </c>
      <c r="G70" s="211" t="s">
        <v>39</v>
      </c>
      <c r="H70" s="211" t="s">
        <v>39</v>
      </c>
      <c r="I70" s="211" t="s">
        <v>39</v>
      </c>
      <c r="J70" s="211" t="s">
        <v>39</v>
      </c>
      <c r="K70" s="211" t="s">
        <v>39</v>
      </c>
      <c r="L70" s="211" t="s">
        <v>39</v>
      </c>
      <c r="M70" s="211" t="s">
        <v>39</v>
      </c>
      <c r="N70" s="211" t="s">
        <v>39</v>
      </c>
      <c r="O70" s="211" t="s">
        <v>39</v>
      </c>
      <c r="P70" s="211" t="s">
        <v>39</v>
      </c>
      <c r="Q70" s="19"/>
    </row>
    <row r="71" spans="1:18" ht="15" customHeight="1" x14ac:dyDescent="0.3">
      <c r="A71" s="38"/>
      <c r="B71" s="38" t="s">
        <v>8</v>
      </c>
      <c r="C71" s="211" t="s">
        <v>39</v>
      </c>
      <c r="D71" s="211" t="s">
        <v>39</v>
      </c>
      <c r="E71" s="211" t="s">
        <v>39</v>
      </c>
      <c r="F71" s="211" t="s">
        <v>39</v>
      </c>
      <c r="G71" s="211" t="s">
        <v>39</v>
      </c>
      <c r="H71" s="211" t="s">
        <v>39</v>
      </c>
      <c r="I71" s="211" t="s">
        <v>39</v>
      </c>
      <c r="J71" s="211" t="s">
        <v>39</v>
      </c>
      <c r="K71" s="211" t="s">
        <v>39</v>
      </c>
      <c r="L71" s="211" t="s">
        <v>39</v>
      </c>
      <c r="M71" s="211" t="s">
        <v>39</v>
      </c>
      <c r="N71" s="211" t="s">
        <v>39</v>
      </c>
      <c r="O71" s="211" t="s">
        <v>39</v>
      </c>
      <c r="P71" s="211" t="s">
        <v>39</v>
      </c>
      <c r="Q71" s="19"/>
    </row>
    <row r="72" spans="1:18" s="7" customFormat="1" ht="30" customHeight="1" x14ac:dyDescent="0.3">
      <c r="A72" s="6"/>
      <c r="B72" s="6" t="s">
        <v>9</v>
      </c>
      <c r="C72" s="209" t="s">
        <v>313</v>
      </c>
      <c r="D72" s="209" t="s">
        <v>313</v>
      </c>
      <c r="E72" s="209" t="s">
        <v>313</v>
      </c>
      <c r="F72" s="209" t="s">
        <v>313</v>
      </c>
      <c r="G72" s="209" t="s">
        <v>313</v>
      </c>
      <c r="H72" s="209" t="s">
        <v>313</v>
      </c>
      <c r="I72" s="209" t="s">
        <v>313</v>
      </c>
      <c r="J72" s="209" t="s">
        <v>313</v>
      </c>
      <c r="K72" s="209" t="s">
        <v>313</v>
      </c>
      <c r="L72" s="209" t="s">
        <v>313</v>
      </c>
      <c r="M72" s="209" t="s">
        <v>313</v>
      </c>
      <c r="N72" s="209" t="s">
        <v>313</v>
      </c>
      <c r="O72" s="209" t="s">
        <v>313</v>
      </c>
      <c r="P72" s="209" t="s">
        <v>313</v>
      </c>
      <c r="Q72" s="95"/>
      <c r="R72" s="91"/>
    </row>
    <row r="73" spans="1:18" ht="15" customHeight="1" x14ac:dyDescent="0.3">
      <c r="A73" s="15" t="s">
        <v>10</v>
      </c>
      <c r="B73" s="15"/>
      <c r="C73" s="16"/>
      <c r="D73" s="16"/>
      <c r="E73" s="16"/>
      <c r="F73" s="16"/>
      <c r="G73" s="17"/>
      <c r="H73" s="17"/>
      <c r="I73" s="17"/>
      <c r="J73" s="17"/>
      <c r="K73" s="17"/>
      <c r="L73" s="17"/>
      <c r="M73" s="17"/>
      <c r="N73" s="17"/>
      <c r="O73" s="17"/>
      <c r="P73" s="17"/>
      <c r="Q73" s="18"/>
    </row>
    <row r="74" spans="1:18" s="7" customFormat="1" ht="45" customHeight="1" x14ac:dyDescent="0.3">
      <c r="A74" s="6"/>
      <c r="B74" s="178" t="s">
        <v>369</v>
      </c>
      <c r="C74" s="212" t="s">
        <v>312</v>
      </c>
      <c r="D74" s="212" t="s">
        <v>312</v>
      </c>
      <c r="E74" s="212" t="s">
        <v>312</v>
      </c>
      <c r="F74" s="212" t="s">
        <v>312</v>
      </c>
      <c r="G74" s="212" t="s">
        <v>312</v>
      </c>
      <c r="H74" s="212" t="s">
        <v>312</v>
      </c>
      <c r="I74" s="212" t="s">
        <v>312</v>
      </c>
      <c r="J74" s="212" t="s">
        <v>312</v>
      </c>
      <c r="K74" s="212" t="s">
        <v>312</v>
      </c>
      <c r="L74" s="190">
        <v>40</v>
      </c>
      <c r="M74" s="190">
        <v>100</v>
      </c>
      <c r="N74" s="190">
        <v>120</v>
      </c>
      <c r="O74" s="190">
        <v>155</v>
      </c>
      <c r="P74" s="190">
        <v>200</v>
      </c>
      <c r="Q74" s="95"/>
      <c r="R74" s="91"/>
    </row>
    <row r="75" spans="1:18" s="7" customFormat="1" ht="30" customHeight="1" x14ac:dyDescent="0.3">
      <c r="A75" s="6"/>
      <c r="B75" s="178" t="s">
        <v>367</v>
      </c>
      <c r="C75" s="191">
        <f t="shared" ref="C75:P75" si="1">1-1/(1+C43)</f>
        <v>0</v>
      </c>
      <c r="D75" s="191">
        <f t="shared" si="1"/>
        <v>0</v>
      </c>
      <c r="E75" s="191">
        <f t="shared" si="1"/>
        <v>0.33333333333333337</v>
      </c>
      <c r="F75" s="191">
        <f t="shared" si="1"/>
        <v>0.33333333333333337</v>
      </c>
      <c r="G75" s="191">
        <f t="shared" si="1"/>
        <v>0.33333333333333337</v>
      </c>
      <c r="H75" s="191">
        <f t="shared" si="1"/>
        <v>0.33333333333333337</v>
      </c>
      <c r="I75" s="191">
        <f t="shared" si="1"/>
        <v>0.33333333333333337</v>
      </c>
      <c r="J75" s="191">
        <f t="shared" si="1"/>
        <v>0.33333333333333337</v>
      </c>
      <c r="K75" s="191">
        <f t="shared" si="1"/>
        <v>0.33333333333333337</v>
      </c>
      <c r="L75" s="191">
        <f t="shared" si="1"/>
        <v>0</v>
      </c>
      <c r="M75" s="191">
        <f t="shared" si="1"/>
        <v>0</v>
      </c>
      <c r="N75" s="191">
        <f t="shared" si="1"/>
        <v>0</v>
      </c>
      <c r="O75" s="191">
        <f t="shared" si="1"/>
        <v>0</v>
      </c>
      <c r="P75" s="191">
        <f t="shared" si="1"/>
        <v>0</v>
      </c>
      <c r="Q75" s="95"/>
      <c r="R75" s="91"/>
    </row>
    <row r="76" spans="1:18" s="7" customFormat="1" ht="30" customHeight="1" x14ac:dyDescent="0.3">
      <c r="A76" s="6"/>
      <c r="B76" s="192" t="s">
        <v>368</v>
      </c>
      <c r="C76" s="212" t="s">
        <v>312</v>
      </c>
      <c r="D76" s="212" t="s">
        <v>312</v>
      </c>
      <c r="E76" s="212" t="s">
        <v>312</v>
      </c>
      <c r="F76" s="212" t="s">
        <v>312</v>
      </c>
      <c r="G76" s="212" t="s">
        <v>312</v>
      </c>
      <c r="H76" s="212" t="s">
        <v>312</v>
      </c>
      <c r="I76" s="212" t="s">
        <v>312</v>
      </c>
      <c r="J76" s="212" t="s">
        <v>312</v>
      </c>
      <c r="K76" s="212" t="s">
        <v>312</v>
      </c>
      <c r="L76" s="146">
        <v>40</v>
      </c>
      <c r="M76" s="146">
        <v>100</v>
      </c>
      <c r="N76" s="146">
        <v>120</v>
      </c>
      <c r="O76" s="146">
        <v>155</v>
      </c>
      <c r="P76" s="146">
        <v>200</v>
      </c>
      <c r="Q76" s="95"/>
      <c r="R76" s="91"/>
    </row>
    <row r="77" spans="1:18" ht="15" customHeight="1" x14ac:dyDescent="0.3">
      <c r="A77" s="38"/>
      <c r="B77" s="38" t="s">
        <v>11</v>
      </c>
      <c r="C77" s="211" t="s">
        <v>316</v>
      </c>
      <c r="D77" s="211" t="s">
        <v>316</v>
      </c>
      <c r="E77" s="211" t="s">
        <v>316</v>
      </c>
      <c r="F77" s="211" t="s">
        <v>316</v>
      </c>
      <c r="G77" s="211" t="s">
        <v>316</v>
      </c>
      <c r="H77" s="211" t="s">
        <v>316</v>
      </c>
      <c r="I77" s="211" t="s">
        <v>316</v>
      </c>
      <c r="J77" s="211" t="s">
        <v>316</v>
      </c>
      <c r="K77" s="211" t="s">
        <v>316</v>
      </c>
      <c r="L77" s="211" t="s">
        <v>316</v>
      </c>
      <c r="M77" s="211" t="s">
        <v>316</v>
      </c>
      <c r="N77" s="211" t="s">
        <v>316</v>
      </c>
      <c r="O77" s="211" t="s">
        <v>316</v>
      </c>
      <c r="P77" s="211" t="s">
        <v>316</v>
      </c>
      <c r="Q77" s="18"/>
    </row>
    <row r="78" spans="1:18" ht="15" customHeight="1" x14ac:dyDescent="0.3">
      <c r="A78" s="38"/>
      <c r="B78" s="38" t="s">
        <v>244</v>
      </c>
      <c r="C78" s="211" t="s">
        <v>317</v>
      </c>
      <c r="D78" s="211" t="s">
        <v>317</v>
      </c>
      <c r="E78" s="211" t="s">
        <v>317</v>
      </c>
      <c r="F78" s="211" t="s">
        <v>317</v>
      </c>
      <c r="G78" s="211" t="s">
        <v>317</v>
      </c>
      <c r="H78" s="211" t="s">
        <v>317</v>
      </c>
      <c r="I78" s="211" t="s">
        <v>317</v>
      </c>
      <c r="J78" s="211" t="s">
        <v>317</v>
      </c>
      <c r="K78" s="211" t="s">
        <v>317</v>
      </c>
      <c r="L78" s="211" t="s">
        <v>317</v>
      </c>
      <c r="M78" s="211" t="s">
        <v>317</v>
      </c>
      <c r="N78" s="211" t="s">
        <v>317</v>
      </c>
      <c r="O78" s="211" t="s">
        <v>317</v>
      </c>
      <c r="P78" s="211" t="s">
        <v>317</v>
      </c>
      <c r="Q78" s="18"/>
    </row>
    <row r="79" spans="1:18" s="7" customFormat="1" ht="30" customHeight="1" x14ac:dyDescent="0.3">
      <c r="A79" s="6"/>
      <c r="B79" s="6" t="s">
        <v>314</v>
      </c>
      <c r="C79" s="115" t="s">
        <v>315</v>
      </c>
      <c r="D79" s="115" t="s">
        <v>315</v>
      </c>
      <c r="E79" s="115" t="s">
        <v>315</v>
      </c>
      <c r="F79" s="115" t="s">
        <v>315</v>
      </c>
      <c r="G79" s="115" t="s">
        <v>315</v>
      </c>
      <c r="H79" s="115" t="s">
        <v>315</v>
      </c>
      <c r="I79" s="115" t="s">
        <v>315</v>
      </c>
      <c r="J79" s="115" t="s">
        <v>315</v>
      </c>
      <c r="K79" s="115" t="s">
        <v>315</v>
      </c>
      <c r="L79" s="115" t="s">
        <v>315</v>
      </c>
      <c r="M79" s="115" t="s">
        <v>315</v>
      </c>
      <c r="N79" s="115" t="s">
        <v>315</v>
      </c>
      <c r="O79" s="115" t="s">
        <v>315</v>
      </c>
      <c r="P79" s="115" t="s">
        <v>315</v>
      </c>
      <c r="Q79" s="194"/>
      <c r="R79" s="91"/>
    </row>
    <row r="80" spans="1:18" ht="15" customHeight="1" x14ac:dyDescent="0.3">
      <c r="A80" s="20"/>
      <c r="B80" s="20" t="s">
        <v>12</v>
      </c>
      <c r="C80" s="211" t="s">
        <v>318</v>
      </c>
      <c r="D80" s="211" t="s">
        <v>318</v>
      </c>
      <c r="E80" s="211" t="s">
        <v>318</v>
      </c>
      <c r="F80" s="211" t="s">
        <v>318</v>
      </c>
      <c r="G80" s="211" t="s">
        <v>318</v>
      </c>
      <c r="H80" s="211" t="s">
        <v>318</v>
      </c>
      <c r="I80" s="211" t="s">
        <v>318</v>
      </c>
      <c r="J80" s="211" t="s">
        <v>318</v>
      </c>
      <c r="K80" s="211" t="s">
        <v>318</v>
      </c>
      <c r="L80" s="211" t="s">
        <v>318</v>
      </c>
      <c r="M80" s="211" t="s">
        <v>318</v>
      </c>
      <c r="N80" s="211" t="s">
        <v>318</v>
      </c>
      <c r="O80" s="211" t="s">
        <v>318</v>
      </c>
      <c r="P80" s="211" t="s">
        <v>318</v>
      </c>
      <c r="Q80" s="18"/>
    </row>
    <row r="81" spans="1:18" ht="15" customHeight="1" x14ac:dyDescent="0.3">
      <c r="A81" s="15" t="s">
        <v>329</v>
      </c>
      <c r="B81" s="15"/>
      <c r="C81" s="16"/>
      <c r="D81" s="16"/>
      <c r="E81" s="16"/>
      <c r="F81" s="16"/>
      <c r="G81" s="17"/>
      <c r="H81" s="17"/>
      <c r="I81" s="17"/>
      <c r="J81" s="17"/>
      <c r="K81" s="17"/>
      <c r="L81" s="17"/>
      <c r="M81" s="17"/>
      <c r="N81" s="17"/>
      <c r="O81" s="17"/>
      <c r="P81" s="17"/>
      <c r="Q81" s="18"/>
    </row>
    <row r="82" spans="1:18" s="7" customFormat="1" ht="45" customHeight="1" x14ac:dyDescent="0.3">
      <c r="A82" s="145"/>
      <c r="B82" s="193" t="s">
        <v>370</v>
      </c>
      <c r="C82" s="212" t="s">
        <v>331</v>
      </c>
      <c r="D82" s="212" t="s">
        <v>331</v>
      </c>
      <c r="E82" s="212" t="s">
        <v>331</v>
      </c>
      <c r="F82" s="212" t="s">
        <v>331</v>
      </c>
      <c r="G82" s="212" t="s">
        <v>331</v>
      </c>
      <c r="H82" s="212" t="s">
        <v>331</v>
      </c>
      <c r="I82" s="212" t="s">
        <v>331</v>
      </c>
      <c r="J82" s="212" t="s">
        <v>331</v>
      </c>
      <c r="K82" s="212" t="s">
        <v>331</v>
      </c>
      <c r="L82" s="212" t="s">
        <v>331</v>
      </c>
      <c r="M82" s="212" t="s">
        <v>331</v>
      </c>
      <c r="N82" s="212" t="s">
        <v>331</v>
      </c>
      <c r="O82" s="212" t="s">
        <v>331</v>
      </c>
      <c r="P82" s="212" t="s">
        <v>331</v>
      </c>
      <c r="Q82" s="147"/>
      <c r="R82" s="91"/>
    </row>
    <row r="83" spans="1:18" s="7" customFormat="1" ht="30" customHeight="1" x14ac:dyDescent="0.3">
      <c r="A83" s="145"/>
      <c r="B83" s="178" t="s">
        <v>367</v>
      </c>
      <c r="C83" s="191">
        <f t="shared" ref="C83:P83" si="2">1-1/(1+C43)</f>
        <v>0</v>
      </c>
      <c r="D83" s="191">
        <f t="shared" si="2"/>
        <v>0</v>
      </c>
      <c r="E83" s="191">
        <f t="shared" si="2"/>
        <v>0.33333333333333337</v>
      </c>
      <c r="F83" s="191">
        <f t="shared" si="2"/>
        <v>0.33333333333333337</v>
      </c>
      <c r="G83" s="191">
        <f t="shared" si="2"/>
        <v>0.33333333333333337</v>
      </c>
      <c r="H83" s="191">
        <f t="shared" si="2"/>
        <v>0.33333333333333337</v>
      </c>
      <c r="I83" s="191">
        <f t="shared" si="2"/>
        <v>0.33333333333333337</v>
      </c>
      <c r="J83" s="191">
        <f t="shared" si="2"/>
        <v>0.33333333333333337</v>
      </c>
      <c r="K83" s="191">
        <f t="shared" si="2"/>
        <v>0.33333333333333337</v>
      </c>
      <c r="L83" s="191">
        <f t="shared" si="2"/>
        <v>0</v>
      </c>
      <c r="M83" s="191">
        <f t="shared" si="2"/>
        <v>0</v>
      </c>
      <c r="N83" s="191">
        <f t="shared" si="2"/>
        <v>0</v>
      </c>
      <c r="O83" s="191">
        <f t="shared" si="2"/>
        <v>0</v>
      </c>
      <c r="P83" s="191">
        <f t="shared" si="2"/>
        <v>0</v>
      </c>
      <c r="Q83" s="147"/>
      <c r="R83" s="91"/>
    </row>
    <row r="84" spans="1:18" s="7" customFormat="1" ht="45" customHeight="1" x14ac:dyDescent="0.3">
      <c r="A84" s="145"/>
      <c r="B84" s="184" t="s">
        <v>371</v>
      </c>
      <c r="C84" s="146" t="e">
        <f>C82*(1-C83)</f>
        <v>#VALUE!</v>
      </c>
      <c r="D84" s="146" t="e">
        <f t="shared" ref="D84:P84" si="3">D82*(1-D83)</f>
        <v>#VALUE!</v>
      </c>
      <c r="E84" s="146" t="e">
        <f t="shared" si="3"/>
        <v>#VALUE!</v>
      </c>
      <c r="F84" s="146" t="e">
        <f t="shared" si="3"/>
        <v>#VALUE!</v>
      </c>
      <c r="G84" s="146" t="e">
        <f t="shared" si="3"/>
        <v>#VALUE!</v>
      </c>
      <c r="H84" s="146" t="e">
        <f t="shared" si="3"/>
        <v>#VALUE!</v>
      </c>
      <c r="I84" s="146" t="e">
        <f t="shared" si="3"/>
        <v>#VALUE!</v>
      </c>
      <c r="J84" s="146" t="e">
        <f t="shared" si="3"/>
        <v>#VALUE!</v>
      </c>
      <c r="K84" s="146" t="e">
        <f t="shared" si="3"/>
        <v>#VALUE!</v>
      </c>
      <c r="L84" s="146" t="e">
        <f t="shared" si="3"/>
        <v>#VALUE!</v>
      </c>
      <c r="M84" s="146" t="e">
        <f t="shared" si="3"/>
        <v>#VALUE!</v>
      </c>
      <c r="N84" s="146" t="e">
        <f t="shared" si="3"/>
        <v>#VALUE!</v>
      </c>
      <c r="O84" s="146" t="e">
        <f t="shared" si="3"/>
        <v>#VALUE!</v>
      </c>
      <c r="P84" s="146" t="e">
        <f t="shared" si="3"/>
        <v>#VALUE!</v>
      </c>
      <c r="Q84" s="147"/>
      <c r="R84" s="91"/>
    </row>
    <row r="85" spans="1:18" s="7" customFormat="1" ht="28.8" x14ac:dyDescent="0.3">
      <c r="A85" s="145"/>
      <c r="B85" s="145" t="s">
        <v>319</v>
      </c>
      <c r="C85" s="212" t="s">
        <v>320</v>
      </c>
      <c r="D85" s="212" t="s">
        <v>320</v>
      </c>
      <c r="E85" s="212" t="s">
        <v>320</v>
      </c>
      <c r="F85" s="212" t="s">
        <v>320</v>
      </c>
      <c r="G85" s="212" t="s">
        <v>320</v>
      </c>
      <c r="H85" s="212" t="s">
        <v>320</v>
      </c>
      <c r="I85" s="212" t="s">
        <v>320</v>
      </c>
      <c r="J85" s="212" t="s">
        <v>320</v>
      </c>
      <c r="K85" s="212" t="s">
        <v>320</v>
      </c>
      <c r="L85" s="212" t="s">
        <v>320</v>
      </c>
      <c r="M85" s="212" t="s">
        <v>320</v>
      </c>
      <c r="N85" s="212" t="s">
        <v>320</v>
      </c>
      <c r="O85" s="212" t="s">
        <v>320</v>
      </c>
      <c r="P85" s="212" t="s">
        <v>320</v>
      </c>
      <c r="Q85" s="147"/>
      <c r="R85" s="91"/>
    </row>
    <row r="86" spans="1:18" ht="15" customHeight="1" x14ac:dyDescent="0.3">
      <c r="A86" s="39"/>
      <c r="B86" s="39" t="s">
        <v>13</v>
      </c>
      <c r="C86" s="213" t="s">
        <v>321</v>
      </c>
      <c r="D86" s="213" t="s">
        <v>321</v>
      </c>
      <c r="E86" s="213" t="s">
        <v>321</v>
      </c>
      <c r="F86" s="213" t="s">
        <v>321</v>
      </c>
      <c r="G86" s="213" t="s">
        <v>321</v>
      </c>
      <c r="H86" s="213" t="s">
        <v>321</v>
      </c>
      <c r="I86" s="213" t="s">
        <v>321</v>
      </c>
      <c r="J86" s="213" t="s">
        <v>321</v>
      </c>
      <c r="K86" s="213" t="s">
        <v>321</v>
      </c>
      <c r="L86" s="213" t="s">
        <v>321</v>
      </c>
      <c r="M86" s="213" t="s">
        <v>321</v>
      </c>
      <c r="N86" s="213" t="s">
        <v>321</v>
      </c>
      <c r="O86" s="213" t="s">
        <v>321</v>
      </c>
      <c r="P86" s="213" t="s">
        <v>321</v>
      </c>
      <c r="Q86" s="21"/>
    </row>
    <row r="87" spans="1:18" ht="15" customHeight="1" x14ac:dyDescent="0.3">
      <c r="A87" s="39"/>
      <c r="B87" s="39" t="s">
        <v>14</v>
      </c>
      <c r="C87" s="213" t="s">
        <v>321</v>
      </c>
      <c r="D87" s="213" t="s">
        <v>321</v>
      </c>
      <c r="E87" s="213" t="s">
        <v>321</v>
      </c>
      <c r="F87" s="213" t="s">
        <v>321</v>
      </c>
      <c r="G87" s="213" t="s">
        <v>321</v>
      </c>
      <c r="H87" s="213" t="s">
        <v>321</v>
      </c>
      <c r="I87" s="213" t="s">
        <v>321</v>
      </c>
      <c r="J87" s="213" t="s">
        <v>321</v>
      </c>
      <c r="K87" s="213" t="s">
        <v>321</v>
      </c>
      <c r="L87" s="213" t="s">
        <v>321</v>
      </c>
      <c r="M87" s="213" t="s">
        <v>321</v>
      </c>
      <c r="N87" s="213" t="s">
        <v>321</v>
      </c>
      <c r="O87" s="213" t="s">
        <v>321</v>
      </c>
      <c r="P87" s="213" t="s">
        <v>321</v>
      </c>
      <c r="Q87" s="21"/>
    </row>
    <row r="88" spans="1:18" ht="15" customHeight="1" x14ac:dyDescent="0.3">
      <c r="A88" s="39"/>
      <c r="B88" s="39" t="s">
        <v>15</v>
      </c>
      <c r="C88" s="213" t="s">
        <v>321</v>
      </c>
      <c r="D88" s="213" t="s">
        <v>321</v>
      </c>
      <c r="E88" s="213" t="s">
        <v>321</v>
      </c>
      <c r="F88" s="213" t="s">
        <v>321</v>
      </c>
      <c r="G88" s="213" t="s">
        <v>321</v>
      </c>
      <c r="H88" s="213" t="s">
        <v>321</v>
      </c>
      <c r="I88" s="213" t="s">
        <v>321</v>
      </c>
      <c r="J88" s="213" t="s">
        <v>321</v>
      </c>
      <c r="K88" s="213" t="s">
        <v>321</v>
      </c>
      <c r="L88" s="213" t="s">
        <v>321</v>
      </c>
      <c r="M88" s="213" t="s">
        <v>321</v>
      </c>
      <c r="N88" s="213" t="s">
        <v>321</v>
      </c>
      <c r="O88" s="213" t="s">
        <v>321</v>
      </c>
      <c r="P88" s="213" t="s">
        <v>321</v>
      </c>
      <c r="Q88" s="21"/>
    </row>
    <row r="89" spans="1:18" ht="15" customHeight="1" x14ac:dyDescent="0.3">
      <c r="A89" s="39"/>
      <c r="B89" s="39" t="s">
        <v>166</v>
      </c>
      <c r="C89" s="213" t="s">
        <v>322</v>
      </c>
      <c r="D89" s="213" t="s">
        <v>322</v>
      </c>
      <c r="E89" s="213" t="s">
        <v>322</v>
      </c>
      <c r="F89" s="213" t="s">
        <v>322</v>
      </c>
      <c r="G89" s="213" t="s">
        <v>322</v>
      </c>
      <c r="H89" s="213" t="s">
        <v>322</v>
      </c>
      <c r="I89" s="213" t="s">
        <v>322</v>
      </c>
      <c r="J89" s="213" t="s">
        <v>322</v>
      </c>
      <c r="K89" s="213" t="s">
        <v>322</v>
      </c>
      <c r="L89" s="213" t="s">
        <v>322</v>
      </c>
      <c r="M89" s="213" t="s">
        <v>322</v>
      </c>
      <c r="N89" s="213" t="s">
        <v>322</v>
      </c>
      <c r="O89" s="213" t="s">
        <v>322</v>
      </c>
      <c r="P89" s="213" t="s">
        <v>322</v>
      </c>
      <c r="Q89" s="21"/>
    </row>
    <row r="90" spans="1:18" ht="15" customHeight="1" x14ac:dyDescent="0.3">
      <c r="A90" s="39"/>
      <c r="B90" s="39" t="s">
        <v>167</v>
      </c>
      <c r="C90" s="213" t="s">
        <v>322</v>
      </c>
      <c r="D90" s="213" t="s">
        <v>322</v>
      </c>
      <c r="E90" s="213" t="s">
        <v>322</v>
      </c>
      <c r="F90" s="213" t="s">
        <v>322</v>
      </c>
      <c r="G90" s="213" t="s">
        <v>322</v>
      </c>
      <c r="H90" s="213" t="s">
        <v>322</v>
      </c>
      <c r="I90" s="213" t="s">
        <v>322</v>
      </c>
      <c r="J90" s="213" t="s">
        <v>322</v>
      </c>
      <c r="K90" s="213" t="s">
        <v>322</v>
      </c>
      <c r="L90" s="213" t="s">
        <v>322</v>
      </c>
      <c r="M90" s="213" t="s">
        <v>322</v>
      </c>
      <c r="N90" s="213" t="s">
        <v>322</v>
      </c>
      <c r="O90" s="213" t="s">
        <v>322</v>
      </c>
      <c r="P90" s="213" t="s">
        <v>322</v>
      </c>
      <c r="Q90" s="21"/>
    </row>
    <row r="91" spans="1:18" ht="15" customHeight="1" x14ac:dyDescent="0.3">
      <c r="A91" s="39"/>
      <c r="B91" s="157" t="s">
        <v>323</v>
      </c>
      <c r="C91" s="213" t="s">
        <v>325</v>
      </c>
      <c r="D91" s="213" t="s">
        <v>325</v>
      </c>
      <c r="E91" s="213" t="s">
        <v>325</v>
      </c>
      <c r="F91" s="213" t="s">
        <v>325</v>
      </c>
      <c r="G91" s="213" t="s">
        <v>325</v>
      </c>
      <c r="H91" s="213" t="s">
        <v>325</v>
      </c>
      <c r="I91" s="213" t="s">
        <v>325</v>
      </c>
      <c r="J91" s="213" t="s">
        <v>325</v>
      </c>
      <c r="K91" s="213" t="s">
        <v>325</v>
      </c>
      <c r="L91" s="213" t="s">
        <v>325</v>
      </c>
      <c r="M91" s="213" t="s">
        <v>325</v>
      </c>
      <c r="N91" s="213" t="s">
        <v>325</v>
      </c>
      <c r="O91" s="213" t="s">
        <v>325</v>
      </c>
      <c r="P91" s="213" t="s">
        <v>325</v>
      </c>
      <c r="Q91" s="21"/>
    </row>
    <row r="92" spans="1:18" ht="15" customHeight="1" x14ac:dyDescent="0.3">
      <c r="A92" s="39"/>
      <c r="B92" s="157" t="s">
        <v>324</v>
      </c>
      <c r="C92" s="213" t="s">
        <v>321</v>
      </c>
      <c r="D92" s="213" t="s">
        <v>321</v>
      </c>
      <c r="E92" s="213" t="s">
        <v>321</v>
      </c>
      <c r="F92" s="213" t="s">
        <v>321</v>
      </c>
      <c r="G92" s="213" t="s">
        <v>321</v>
      </c>
      <c r="H92" s="213" t="s">
        <v>321</v>
      </c>
      <c r="I92" s="213" t="s">
        <v>321</v>
      </c>
      <c r="J92" s="213" t="s">
        <v>321</v>
      </c>
      <c r="K92" s="213" t="s">
        <v>321</v>
      </c>
      <c r="L92" s="213" t="s">
        <v>321</v>
      </c>
      <c r="M92" s="213" t="s">
        <v>321</v>
      </c>
      <c r="N92" s="213" t="s">
        <v>321</v>
      </c>
      <c r="O92" s="213" t="s">
        <v>321</v>
      </c>
      <c r="P92" s="213" t="s">
        <v>321</v>
      </c>
      <c r="Q92" s="21"/>
    </row>
    <row r="93" spans="1:18" ht="15" customHeight="1" x14ac:dyDescent="0.3">
      <c r="A93" s="39"/>
      <c r="B93" s="39" t="s">
        <v>16</v>
      </c>
      <c r="C93" s="213" t="s">
        <v>326</v>
      </c>
      <c r="D93" s="213" t="s">
        <v>326</v>
      </c>
      <c r="E93" s="213" t="s">
        <v>326</v>
      </c>
      <c r="F93" s="213" t="s">
        <v>326</v>
      </c>
      <c r="G93" s="213" t="s">
        <v>326</v>
      </c>
      <c r="H93" s="213" t="s">
        <v>326</v>
      </c>
      <c r="I93" s="213" t="s">
        <v>326</v>
      </c>
      <c r="J93" s="213" t="s">
        <v>326</v>
      </c>
      <c r="K93" s="213" t="s">
        <v>326</v>
      </c>
      <c r="L93" s="213" t="s">
        <v>326</v>
      </c>
      <c r="M93" s="213" t="s">
        <v>326</v>
      </c>
      <c r="N93" s="213" t="s">
        <v>326</v>
      </c>
      <c r="O93" s="213" t="s">
        <v>326</v>
      </c>
      <c r="P93" s="213" t="s">
        <v>326</v>
      </c>
      <c r="Q93" s="21"/>
    </row>
    <row r="94" spans="1:18" ht="15" customHeight="1" x14ac:dyDescent="0.3">
      <c r="A94" s="39"/>
      <c r="B94" s="39" t="s">
        <v>327</v>
      </c>
      <c r="C94" s="213" t="s">
        <v>328</v>
      </c>
      <c r="D94" s="213" t="s">
        <v>328</v>
      </c>
      <c r="E94" s="213" t="s">
        <v>328</v>
      </c>
      <c r="F94" s="213" t="s">
        <v>328</v>
      </c>
      <c r="G94" s="213" t="s">
        <v>328</v>
      </c>
      <c r="H94" s="213" t="s">
        <v>328</v>
      </c>
      <c r="I94" s="213" t="s">
        <v>328</v>
      </c>
      <c r="J94" s="213" t="s">
        <v>328</v>
      </c>
      <c r="K94" s="213" t="s">
        <v>328</v>
      </c>
      <c r="L94" s="213" t="s">
        <v>328</v>
      </c>
      <c r="M94" s="213" t="s">
        <v>328</v>
      </c>
      <c r="N94" s="213" t="s">
        <v>328</v>
      </c>
      <c r="O94" s="213" t="s">
        <v>328</v>
      </c>
      <c r="P94" s="213" t="s">
        <v>328</v>
      </c>
      <c r="Q94" s="21"/>
    </row>
    <row r="95" spans="1:18" ht="15" customHeight="1" x14ac:dyDescent="0.3">
      <c r="A95" s="15" t="s">
        <v>340</v>
      </c>
      <c r="B95" s="15"/>
      <c r="C95" s="16"/>
      <c r="D95" s="16"/>
      <c r="E95" s="16"/>
      <c r="F95" s="16"/>
      <c r="G95" s="17"/>
      <c r="H95" s="17"/>
      <c r="I95" s="17"/>
      <c r="J95" s="17"/>
      <c r="K95" s="17"/>
      <c r="L95" s="17"/>
      <c r="M95" s="17"/>
      <c r="N95" s="17"/>
      <c r="O95" s="17"/>
      <c r="P95" s="17"/>
      <c r="Q95" s="18"/>
    </row>
    <row r="96" spans="1:18" ht="15" customHeight="1" x14ac:dyDescent="0.3">
      <c r="A96" s="39"/>
      <c r="B96" s="157" t="s">
        <v>17</v>
      </c>
      <c r="C96" s="213" t="s">
        <v>331</v>
      </c>
      <c r="D96" s="213" t="s">
        <v>331</v>
      </c>
      <c r="E96" s="213" t="s">
        <v>331</v>
      </c>
      <c r="F96" s="213" t="s">
        <v>331</v>
      </c>
      <c r="G96" s="213" t="s">
        <v>331</v>
      </c>
      <c r="H96" s="213" t="s">
        <v>331</v>
      </c>
      <c r="I96" s="213" t="s">
        <v>331</v>
      </c>
      <c r="J96" s="213" t="s">
        <v>331</v>
      </c>
      <c r="K96" s="213" t="s">
        <v>331</v>
      </c>
      <c r="L96" s="213" t="s">
        <v>331</v>
      </c>
      <c r="M96" s="213" t="s">
        <v>331</v>
      </c>
      <c r="N96" s="213" t="s">
        <v>331</v>
      </c>
      <c r="O96" s="213" t="s">
        <v>331</v>
      </c>
      <c r="P96" s="213" t="s">
        <v>331</v>
      </c>
      <c r="Q96" s="21"/>
    </row>
    <row r="97" spans="1:18" x14ac:dyDescent="0.3">
      <c r="A97" s="22"/>
      <c r="B97" s="156" t="s">
        <v>248</v>
      </c>
      <c r="C97" s="214" t="s">
        <v>330</v>
      </c>
      <c r="D97" s="214" t="s">
        <v>330</v>
      </c>
      <c r="E97" s="214" t="s">
        <v>330</v>
      </c>
      <c r="F97" s="214" t="s">
        <v>330</v>
      </c>
      <c r="G97" s="214" t="s">
        <v>330</v>
      </c>
      <c r="H97" s="214" t="s">
        <v>330</v>
      </c>
      <c r="I97" s="214" t="s">
        <v>330</v>
      </c>
      <c r="J97" s="214" t="s">
        <v>330</v>
      </c>
      <c r="K97" s="214" t="s">
        <v>330</v>
      </c>
      <c r="L97" s="214" t="s">
        <v>330</v>
      </c>
      <c r="M97" s="214" t="s">
        <v>330</v>
      </c>
      <c r="N97" s="214" t="s">
        <v>330</v>
      </c>
      <c r="O97" s="214" t="s">
        <v>330</v>
      </c>
      <c r="P97" s="214" t="s">
        <v>330</v>
      </c>
      <c r="Q97" s="23"/>
    </row>
    <row r="98" spans="1:18" x14ac:dyDescent="0.3">
      <c r="A98" s="22"/>
      <c r="B98" s="156" t="s">
        <v>249</v>
      </c>
      <c r="C98" s="214" t="s">
        <v>330</v>
      </c>
      <c r="D98" s="214" t="s">
        <v>330</v>
      </c>
      <c r="E98" s="214" t="s">
        <v>330</v>
      </c>
      <c r="F98" s="214" t="s">
        <v>330</v>
      </c>
      <c r="G98" s="214" t="s">
        <v>330</v>
      </c>
      <c r="H98" s="214" t="s">
        <v>330</v>
      </c>
      <c r="I98" s="214" t="s">
        <v>330</v>
      </c>
      <c r="J98" s="214" t="s">
        <v>330</v>
      </c>
      <c r="K98" s="214" t="s">
        <v>330</v>
      </c>
      <c r="L98" s="214" t="s">
        <v>330</v>
      </c>
      <c r="M98" s="214" t="s">
        <v>330</v>
      </c>
      <c r="N98" s="214" t="s">
        <v>330</v>
      </c>
      <c r="O98" s="214" t="s">
        <v>330</v>
      </c>
      <c r="P98" s="214" t="s">
        <v>330</v>
      </c>
      <c r="Q98" s="23"/>
    </row>
    <row r="99" spans="1:18" x14ac:dyDescent="0.3">
      <c r="A99" s="22"/>
      <c r="B99" s="156" t="s">
        <v>250</v>
      </c>
      <c r="C99" s="214" t="s">
        <v>330</v>
      </c>
      <c r="D99" s="214" t="s">
        <v>330</v>
      </c>
      <c r="E99" s="214" t="s">
        <v>330</v>
      </c>
      <c r="F99" s="214" t="s">
        <v>330</v>
      </c>
      <c r="G99" s="214" t="s">
        <v>330</v>
      </c>
      <c r="H99" s="214" t="s">
        <v>330</v>
      </c>
      <c r="I99" s="214" t="s">
        <v>330</v>
      </c>
      <c r="J99" s="214" t="s">
        <v>330</v>
      </c>
      <c r="K99" s="214" t="s">
        <v>330</v>
      </c>
      <c r="L99" s="214" t="s">
        <v>330</v>
      </c>
      <c r="M99" s="214" t="s">
        <v>330</v>
      </c>
      <c r="N99" s="214" t="s">
        <v>330</v>
      </c>
      <c r="O99" s="214" t="s">
        <v>330</v>
      </c>
      <c r="P99" s="214" t="s">
        <v>330</v>
      </c>
      <c r="Q99" s="23"/>
    </row>
    <row r="100" spans="1:18" x14ac:dyDescent="0.3">
      <c r="A100" s="39"/>
      <c r="B100" s="39" t="s">
        <v>251</v>
      </c>
      <c r="C100" s="215" t="s">
        <v>326</v>
      </c>
      <c r="D100" s="215" t="s">
        <v>326</v>
      </c>
      <c r="E100" s="215" t="s">
        <v>326</v>
      </c>
      <c r="F100" s="215" t="s">
        <v>326</v>
      </c>
      <c r="G100" s="215" t="s">
        <v>326</v>
      </c>
      <c r="H100" s="215" t="s">
        <v>326</v>
      </c>
      <c r="I100" s="215" t="s">
        <v>326</v>
      </c>
      <c r="J100" s="215" t="s">
        <v>326</v>
      </c>
      <c r="K100" s="215" t="s">
        <v>326</v>
      </c>
      <c r="L100" s="215" t="s">
        <v>326</v>
      </c>
      <c r="M100" s="215" t="s">
        <v>326</v>
      </c>
      <c r="N100" s="215" t="s">
        <v>326</v>
      </c>
      <c r="O100" s="215" t="s">
        <v>326</v>
      </c>
      <c r="P100" s="215" t="s">
        <v>326</v>
      </c>
      <c r="Q100" s="21"/>
    </row>
    <row r="101" spans="1:18" x14ac:dyDescent="0.3">
      <c r="A101" s="39"/>
      <c r="B101" s="39" t="s">
        <v>252</v>
      </c>
      <c r="C101" s="215" t="s">
        <v>326</v>
      </c>
      <c r="D101" s="215" t="s">
        <v>326</v>
      </c>
      <c r="E101" s="215" t="s">
        <v>326</v>
      </c>
      <c r="F101" s="215" t="s">
        <v>326</v>
      </c>
      <c r="G101" s="215" t="s">
        <v>326</v>
      </c>
      <c r="H101" s="215" t="s">
        <v>326</v>
      </c>
      <c r="I101" s="215" t="s">
        <v>326</v>
      </c>
      <c r="J101" s="215" t="s">
        <v>326</v>
      </c>
      <c r="K101" s="215" t="s">
        <v>326</v>
      </c>
      <c r="L101" s="215" t="s">
        <v>326</v>
      </c>
      <c r="M101" s="215" t="s">
        <v>326</v>
      </c>
      <c r="N101" s="215" t="s">
        <v>326</v>
      </c>
      <c r="O101" s="215" t="s">
        <v>326</v>
      </c>
      <c r="P101" s="215" t="s">
        <v>326</v>
      </c>
      <c r="Q101" s="21"/>
    </row>
    <row r="102" spans="1:18" x14ac:dyDescent="0.3">
      <c r="A102" s="39"/>
      <c r="B102" s="39" t="s">
        <v>253</v>
      </c>
      <c r="C102" s="215" t="s">
        <v>326</v>
      </c>
      <c r="D102" s="215" t="s">
        <v>326</v>
      </c>
      <c r="E102" s="215" t="s">
        <v>326</v>
      </c>
      <c r="F102" s="215" t="s">
        <v>326</v>
      </c>
      <c r="G102" s="215" t="s">
        <v>326</v>
      </c>
      <c r="H102" s="215" t="s">
        <v>326</v>
      </c>
      <c r="I102" s="215" t="s">
        <v>326</v>
      </c>
      <c r="J102" s="215" t="s">
        <v>326</v>
      </c>
      <c r="K102" s="215" t="s">
        <v>326</v>
      </c>
      <c r="L102" s="215" t="s">
        <v>326</v>
      </c>
      <c r="M102" s="215" t="s">
        <v>326</v>
      </c>
      <c r="N102" s="215" t="s">
        <v>326</v>
      </c>
      <c r="O102" s="215" t="s">
        <v>326</v>
      </c>
      <c r="P102" s="215" t="s">
        <v>326</v>
      </c>
      <c r="Q102" s="21"/>
    </row>
    <row r="103" spans="1:18" x14ac:dyDescent="0.3">
      <c r="A103" s="39"/>
      <c r="B103" s="39" t="s">
        <v>332</v>
      </c>
      <c r="C103" s="215" t="s">
        <v>333</v>
      </c>
      <c r="D103" s="215" t="s">
        <v>333</v>
      </c>
      <c r="E103" s="215" t="s">
        <v>333</v>
      </c>
      <c r="F103" s="215" t="s">
        <v>333</v>
      </c>
      <c r="G103" s="215" t="s">
        <v>333</v>
      </c>
      <c r="H103" s="215" t="s">
        <v>333</v>
      </c>
      <c r="I103" s="215" t="s">
        <v>333</v>
      </c>
      <c r="J103" s="215" t="s">
        <v>333</v>
      </c>
      <c r="K103" s="215" t="s">
        <v>333</v>
      </c>
      <c r="L103" s="215" t="s">
        <v>333</v>
      </c>
      <c r="M103" s="215" t="s">
        <v>333</v>
      </c>
      <c r="N103" s="215" t="s">
        <v>333</v>
      </c>
      <c r="O103" s="215" t="s">
        <v>333</v>
      </c>
      <c r="P103" s="215" t="s">
        <v>333</v>
      </c>
      <c r="Q103" s="21"/>
    </row>
    <row r="104" spans="1:18" x14ac:dyDescent="0.3">
      <c r="A104" s="15" t="s">
        <v>18</v>
      </c>
      <c r="B104" s="15"/>
      <c r="C104" s="16"/>
      <c r="D104" s="16"/>
      <c r="E104" s="16"/>
      <c r="F104" s="16"/>
      <c r="G104" s="17"/>
      <c r="H104" s="17"/>
      <c r="I104" s="17"/>
      <c r="J104" s="17"/>
      <c r="K104" s="17"/>
      <c r="L104" s="17"/>
      <c r="M104" s="17"/>
      <c r="N104" s="17"/>
      <c r="O104" s="17"/>
      <c r="P104" s="17"/>
      <c r="Q104" s="18"/>
    </row>
    <row r="105" spans="1:18" s="7" customFormat="1" ht="30" customHeight="1" x14ac:dyDescent="0.3">
      <c r="A105" s="145"/>
      <c r="B105" s="176" t="s">
        <v>337</v>
      </c>
      <c r="C105" s="175" t="e">
        <f>C84/C76</f>
        <v>#VALUE!</v>
      </c>
      <c r="D105" s="175" t="e">
        <f t="shared" ref="D105:P105" si="4">D84/D76</f>
        <v>#VALUE!</v>
      </c>
      <c r="E105" s="175" t="e">
        <f t="shared" si="4"/>
        <v>#VALUE!</v>
      </c>
      <c r="F105" s="175" t="e">
        <f t="shared" si="4"/>
        <v>#VALUE!</v>
      </c>
      <c r="G105" s="175" t="e">
        <f t="shared" si="4"/>
        <v>#VALUE!</v>
      </c>
      <c r="H105" s="175" t="e">
        <f t="shared" si="4"/>
        <v>#VALUE!</v>
      </c>
      <c r="I105" s="175" t="e">
        <f t="shared" si="4"/>
        <v>#VALUE!</v>
      </c>
      <c r="J105" s="175" t="e">
        <f t="shared" si="4"/>
        <v>#VALUE!</v>
      </c>
      <c r="K105" s="175" t="e">
        <f t="shared" si="4"/>
        <v>#VALUE!</v>
      </c>
      <c r="L105" s="175" t="e">
        <f t="shared" si="4"/>
        <v>#VALUE!</v>
      </c>
      <c r="M105" s="175" t="e">
        <f t="shared" si="4"/>
        <v>#VALUE!</v>
      </c>
      <c r="N105" s="175" t="e">
        <f t="shared" si="4"/>
        <v>#VALUE!</v>
      </c>
      <c r="O105" s="175" t="e">
        <f t="shared" si="4"/>
        <v>#VALUE!</v>
      </c>
      <c r="P105" s="175" t="e">
        <f t="shared" si="4"/>
        <v>#VALUE!</v>
      </c>
      <c r="Q105" s="147"/>
      <c r="R105" s="91"/>
    </row>
    <row r="106" spans="1:18" s="7" customFormat="1" ht="30" customHeight="1" x14ac:dyDescent="0.3">
      <c r="A106" s="145"/>
      <c r="B106" s="176" t="s">
        <v>334</v>
      </c>
      <c r="C106" s="175" t="e">
        <f>C105*C97</f>
        <v>#VALUE!</v>
      </c>
      <c r="D106" s="175" t="e">
        <f t="shared" ref="D106:O106" si="5">D105*D97</f>
        <v>#VALUE!</v>
      </c>
      <c r="E106" s="175" t="e">
        <f t="shared" si="5"/>
        <v>#VALUE!</v>
      </c>
      <c r="F106" s="175" t="e">
        <f t="shared" si="5"/>
        <v>#VALUE!</v>
      </c>
      <c r="G106" s="175" t="e">
        <f t="shared" si="5"/>
        <v>#VALUE!</v>
      </c>
      <c r="H106" s="175" t="e">
        <f t="shared" si="5"/>
        <v>#VALUE!</v>
      </c>
      <c r="I106" s="175" t="e">
        <f t="shared" si="5"/>
        <v>#VALUE!</v>
      </c>
      <c r="J106" s="175" t="e">
        <f>J105*J97</f>
        <v>#VALUE!</v>
      </c>
      <c r="K106" s="175" t="e">
        <f t="shared" si="5"/>
        <v>#VALUE!</v>
      </c>
      <c r="L106" s="175" t="e">
        <f t="shared" si="5"/>
        <v>#VALUE!</v>
      </c>
      <c r="M106" s="175" t="e">
        <f t="shared" si="5"/>
        <v>#VALUE!</v>
      </c>
      <c r="N106" s="175" t="e">
        <f t="shared" si="5"/>
        <v>#VALUE!</v>
      </c>
      <c r="O106" s="175" t="e">
        <f t="shared" si="5"/>
        <v>#VALUE!</v>
      </c>
      <c r="P106" s="175" t="e">
        <f>P105*P97</f>
        <v>#VALUE!</v>
      </c>
      <c r="Q106" s="147"/>
      <c r="R106" s="91"/>
    </row>
    <row r="107" spans="1:18" s="7" customFormat="1" ht="30" customHeight="1" x14ac:dyDescent="0.3">
      <c r="A107" s="145"/>
      <c r="B107" s="176" t="s">
        <v>335</v>
      </c>
      <c r="C107" s="175" t="e">
        <f>C105*C98</f>
        <v>#VALUE!</v>
      </c>
      <c r="D107" s="175" t="e">
        <f t="shared" ref="D107:P107" si="6">D105*D98</f>
        <v>#VALUE!</v>
      </c>
      <c r="E107" s="175" t="e">
        <f t="shared" si="6"/>
        <v>#VALUE!</v>
      </c>
      <c r="F107" s="175" t="e">
        <f t="shared" si="6"/>
        <v>#VALUE!</v>
      </c>
      <c r="G107" s="175" t="e">
        <f t="shared" si="6"/>
        <v>#VALUE!</v>
      </c>
      <c r="H107" s="175" t="e">
        <f t="shared" si="6"/>
        <v>#VALUE!</v>
      </c>
      <c r="I107" s="175" t="e">
        <f t="shared" si="6"/>
        <v>#VALUE!</v>
      </c>
      <c r="J107" s="175" t="e">
        <f>J105*J98</f>
        <v>#VALUE!</v>
      </c>
      <c r="K107" s="175" t="e">
        <f t="shared" si="6"/>
        <v>#VALUE!</v>
      </c>
      <c r="L107" s="175" t="e">
        <f t="shared" si="6"/>
        <v>#VALUE!</v>
      </c>
      <c r="M107" s="175" t="e">
        <f t="shared" si="6"/>
        <v>#VALUE!</v>
      </c>
      <c r="N107" s="175" t="e">
        <f t="shared" si="6"/>
        <v>#VALUE!</v>
      </c>
      <c r="O107" s="175" t="e">
        <f t="shared" si="6"/>
        <v>#VALUE!</v>
      </c>
      <c r="P107" s="175" t="e">
        <f t="shared" si="6"/>
        <v>#VALUE!</v>
      </c>
      <c r="Q107" s="147"/>
      <c r="R107" s="91"/>
    </row>
    <row r="108" spans="1:18" s="7" customFormat="1" ht="30" customHeight="1" x14ac:dyDescent="0.3">
      <c r="A108" s="145"/>
      <c r="B108" s="176" t="s">
        <v>336</v>
      </c>
      <c r="C108" s="175" t="e">
        <f>C105*C99</f>
        <v>#VALUE!</v>
      </c>
      <c r="D108" s="175" t="e">
        <f t="shared" ref="D108:P108" si="7">D105*D99</f>
        <v>#VALUE!</v>
      </c>
      <c r="E108" s="175" t="e">
        <f t="shared" si="7"/>
        <v>#VALUE!</v>
      </c>
      <c r="F108" s="175" t="e">
        <f t="shared" si="7"/>
        <v>#VALUE!</v>
      </c>
      <c r="G108" s="175" t="e">
        <f t="shared" si="7"/>
        <v>#VALUE!</v>
      </c>
      <c r="H108" s="175" t="e">
        <f t="shared" si="7"/>
        <v>#VALUE!</v>
      </c>
      <c r="I108" s="175" t="e">
        <f t="shared" si="7"/>
        <v>#VALUE!</v>
      </c>
      <c r="J108" s="175" t="e">
        <f t="shared" si="7"/>
        <v>#VALUE!</v>
      </c>
      <c r="K108" s="175" t="e">
        <f t="shared" si="7"/>
        <v>#VALUE!</v>
      </c>
      <c r="L108" s="175" t="e">
        <f t="shared" si="7"/>
        <v>#VALUE!</v>
      </c>
      <c r="M108" s="175" t="e">
        <f t="shared" si="7"/>
        <v>#VALUE!</v>
      </c>
      <c r="N108" s="175" t="e">
        <f t="shared" si="7"/>
        <v>#VALUE!</v>
      </c>
      <c r="O108" s="175" t="e">
        <f>O105*O99</f>
        <v>#VALUE!</v>
      </c>
      <c r="P108" s="175" t="e">
        <f t="shared" si="7"/>
        <v>#VALUE!</v>
      </c>
      <c r="Q108" s="147"/>
      <c r="R108" s="91"/>
    </row>
    <row r="109" spans="1:18" ht="18" x14ac:dyDescent="0.35">
      <c r="A109" s="24" t="s">
        <v>158</v>
      </c>
      <c r="B109" s="24"/>
      <c r="C109" s="24"/>
      <c r="D109" s="24"/>
      <c r="E109" s="24"/>
      <c r="F109" s="24"/>
      <c r="G109" s="24"/>
      <c r="H109" s="24"/>
      <c r="I109" s="24"/>
      <c r="J109" s="24"/>
      <c r="K109" s="93"/>
      <c r="L109" s="93"/>
      <c r="M109" s="93"/>
      <c r="N109" s="93"/>
      <c r="O109" s="93"/>
      <c r="P109" s="93"/>
      <c r="Q109" s="14"/>
    </row>
    <row r="110" spans="1:18" x14ac:dyDescent="0.3">
      <c r="A110" s="166" t="s">
        <v>150</v>
      </c>
      <c r="B110" s="172"/>
      <c r="C110" s="167"/>
      <c r="D110" s="167"/>
      <c r="E110" s="167"/>
      <c r="F110" s="167"/>
      <c r="G110" s="168"/>
      <c r="H110" s="168"/>
      <c r="I110" s="168"/>
      <c r="J110" s="168"/>
      <c r="K110" s="168"/>
      <c r="L110" s="168"/>
      <c r="M110" s="168"/>
      <c r="N110" s="168"/>
      <c r="O110" s="168"/>
      <c r="P110" s="169"/>
      <c r="Q110" s="25"/>
    </row>
    <row r="111" spans="1:18" s="7" customFormat="1" ht="30" customHeight="1" x14ac:dyDescent="0.3">
      <c r="A111" s="6"/>
      <c r="B111" s="87" t="s">
        <v>160</v>
      </c>
      <c r="C111" s="208" t="s">
        <v>338</v>
      </c>
      <c r="D111" s="208" t="s">
        <v>338</v>
      </c>
      <c r="E111" s="208" t="s">
        <v>338</v>
      </c>
      <c r="F111" s="208" t="s">
        <v>338</v>
      </c>
      <c r="G111" s="208" t="s">
        <v>338</v>
      </c>
      <c r="H111" s="208" t="s">
        <v>338</v>
      </c>
      <c r="I111" s="208" t="s">
        <v>338</v>
      </c>
      <c r="J111" s="208" t="s">
        <v>338</v>
      </c>
      <c r="K111" s="208" t="s">
        <v>338</v>
      </c>
      <c r="L111" s="208" t="s">
        <v>338</v>
      </c>
      <c r="M111" s="208" t="s">
        <v>338</v>
      </c>
      <c r="N111" s="208" t="s">
        <v>338</v>
      </c>
      <c r="O111" s="208" t="s">
        <v>338</v>
      </c>
      <c r="P111" s="208" t="s">
        <v>338</v>
      </c>
      <c r="Q111" s="31"/>
      <c r="R111" s="91"/>
    </row>
    <row r="112" spans="1:18" x14ac:dyDescent="0.3">
      <c r="A112" s="38"/>
      <c r="B112" s="38" t="s">
        <v>361</v>
      </c>
      <c r="C112" s="216">
        <v>45291</v>
      </c>
      <c r="D112" s="216">
        <v>45291</v>
      </c>
      <c r="E112" s="216">
        <v>45291</v>
      </c>
      <c r="F112" s="216">
        <v>45291</v>
      </c>
      <c r="G112" s="216">
        <v>45291</v>
      </c>
      <c r="H112" s="216">
        <v>45291</v>
      </c>
      <c r="I112" s="216">
        <v>45291</v>
      </c>
      <c r="J112" s="216">
        <v>45291</v>
      </c>
      <c r="K112" s="216">
        <v>45291</v>
      </c>
      <c r="L112" s="216">
        <v>45291</v>
      </c>
      <c r="M112" s="216">
        <v>45291</v>
      </c>
      <c r="N112" s="216">
        <v>45291</v>
      </c>
      <c r="O112" s="216">
        <v>45291</v>
      </c>
      <c r="P112" s="216">
        <v>45291</v>
      </c>
      <c r="Q112" s="18"/>
    </row>
    <row r="113" spans="1:17" x14ac:dyDescent="0.3">
      <c r="A113" s="38"/>
      <c r="B113" s="38" t="s">
        <v>151</v>
      </c>
      <c r="C113" s="217" t="s">
        <v>339</v>
      </c>
      <c r="D113" s="217" t="s">
        <v>339</v>
      </c>
      <c r="E113" s="217" t="s">
        <v>339</v>
      </c>
      <c r="F113" s="217" t="s">
        <v>339</v>
      </c>
      <c r="G113" s="217" t="s">
        <v>339</v>
      </c>
      <c r="H113" s="217" t="s">
        <v>339</v>
      </c>
      <c r="I113" s="217" t="s">
        <v>339</v>
      </c>
      <c r="J113" s="217" t="s">
        <v>339</v>
      </c>
      <c r="K113" s="217" t="s">
        <v>339</v>
      </c>
      <c r="L113" s="217" t="s">
        <v>339</v>
      </c>
      <c r="M113" s="217" t="s">
        <v>339</v>
      </c>
      <c r="N113" s="217" t="s">
        <v>339</v>
      </c>
      <c r="O113" s="217" t="s">
        <v>339</v>
      </c>
      <c r="P113" s="217" t="s">
        <v>339</v>
      </c>
      <c r="Q113" s="12"/>
    </row>
    <row r="114" spans="1:17" x14ac:dyDescent="0.3">
      <c r="A114" s="38"/>
      <c r="B114" s="38" t="s">
        <v>464</v>
      </c>
      <c r="C114" s="214" t="s">
        <v>310</v>
      </c>
      <c r="D114" s="214" t="s">
        <v>310</v>
      </c>
      <c r="E114" s="214" t="s">
        <v>310</v>
      </c>
      <c r="F114" s="214" t="s">
        <v>310</v>
      </c>
      <c r="G114" s="214" t="s">
        <v>310</v>
      </c>
      <c r="H114" s="214" t="s">
        <v>310</v>
      </c>
      <c r="I114" s="214" t="s">
        <v>310</v>
      </c>
      <c r="J114" s="214" t="s">
        <v>310</v>
      </c>
      <c r="K114" s="214" t="s">
        <v>310</v>
      </c>
      <c r="L114" s="214" t="s">
        <v>310</v>
      </c>
      <c r="M114" s="214" t="s">
        <v>310</v>
      </c>
      <c r="N114" s="214" t="s">
        <v>310</v>
      </c>
      <c r="O114" s="214" t="s">
        <v>310</v>
      </c>
      <c r="P114" s="214" t="s">
        <v>310</v>
      </c>
      <c r="Q114" s="12"/>
    </row>
    <row r="115" spans="1:17" x14ac:dyDescent="0.3">
      <c r="A115" s="166" t="s">
        <v>157</v>
      </c>
      <c r="B115" s="172"/>
      <c r="C115" s="167"/>
      <c r="D115" s="167"/>
      <c r="E115" s="167"/>
      <c r="F115" s="167"/>
      <c r="G115" s="168"/>
      <c r="H115" s="168"/>
      <c r="I115" s="168"/>
      <c r="J115" s="168"/>
      <c r="K115" s="168"/>
      <c r="L115" s="168"/>
      <c r="M115" s="168"/>
      <c r="N115" s="168"/>
      <c r="O115" s="168"/>
      <c r="P115" s="169"/>
      <c r="Q115" s="25"/>
    </row>
    <row r="116" spans="1:17" x14ac:dyDescent="0.3">
      <c r="A116" s="27"/>
      <c r="B116" s="26" t="s">
        <v>19</v>
      </c>
      <c r="C116" s="208" t="s">
        <v>232</v>
      </c>
      <c r="D116" s="208" t="s">
        <v>232</v>
      </c>
      <c r="E116" s="208" t="s">
        <v>232</v>
      </c>
      <c r="F116" s="208" t="s">
        <v>232</v>
      </c>
      <c r="G116" s="208" t="s">
        <v>232</v>
      </c>
      <c r="H116" s="208" t="s">
        <v>232</v>
      </c>
      <c r="I116" s="208" t="s">
        <v>232</v>
      </c>
      <c r="J116" s="208" t="s">
        <v>232</v>
      </c>
      <c r="K116" s="208" t="s">
        <v>232</v>
      </c>
      <c r="L116" s="208" t="s">
        <v>232</v>
      </c>
      <c r="M116" s="208" t="s">
        <v>232</v>
      </c>
      <c r="N116" s="208" t="s">
        <v>232</v>
      </c>
      <c r="O116" s="208" t="s">
        <v>232</v>
      </c>
      <c r="P116" s="208" t="s">
        <v>232</v>
      </c>
      <c r="Q116" s="25"/>
    </row>
    <row r="117" spans="1:17" x14ac:dyDescent="0.3">
      <c r="A117" s="28"/>
      <c r="B117" s="28" t="s">
        <v>171</v>
      </c>
      <c r="C117" s="208" t="s">
        <v>232</v>
      </c>
      <c r="D117" s="208" t="s">
        <v>232</v>
      </c>
      <c r="E117" s="208" t="s">
        <v>232</v>
      </c>
      <c r="F117" s="208" t="s">
        <v>232</v>
      </c>
      <c r="G117" s="208" t="s">
        <v>232</v>
      </c>
      <c r="H117" s="208" t="s">
        <v>232</v>
      </c>
      <c r="I117" s="208" t="s">
        <v>232</v>
      </c>
      <c r="J117" s="208" t="s">
        <v>232</v>
      </c>
      <c r="K117" s="208" t="s">
        <v>232</v>
      </c>
      <c r="L117" s="208" t="s">
        <v>232</v>
      </c>
      <c r="M117" s="208" t="s">
        <v>232</v>
      </c>
      <c r="N117" s="208" t="s">
        <v>232</v>
      </c>
      <c r="O117" s="208" t="s">
        <v>232</v>
      </c>
      <c r="P117" s="208" t="s">
        <v>232</v>
      </c>
      <c r="Q117" s="12"/>
    </row>
    <row r="118" spans="1:17" x14ac:dyDescent="0.3">
      <c r="A118" s="28"/>
      <c r="B118" s="28" t="s">
        <v>20</v>
      </c>
      <c r="C118" s="208" t="s">
        <v>232</v>
      </c>
      <c r="D118" s="208" t="s">
        <v>232</v>
      </c>
      <c r="E118" s="208" t="s">
        <v>232</v>
      </c>
      <c r="F118" s="208" t="s">
        <v>232</v>
      </c>
      <c r="G118" s="208" t="s">
        <v>232</v>
      </c>
      <c r="H118" s="208" t="s">
        <v>232</v>
      </c>
      <c r="I118" s="208" t="s">
        <v>232</v>
      </c>
      <c r="J118" s="208" t="s">
        <v>232</v>
      </c>
      <c r="K118" s="208" t="s">
        <v>232</v>
      </c>
      <c r="L118" s="208" t="s">
        <v>232</v>
      </c>
      <c r="M118" s="208" t="s">
        <v>232</v>
      </c>
      <c r="N118" s="208" t="s">
        <v>232</v>
      </c>
      <c r="O118" s="208" t="s">
        <v>232</v>
      </c>
      <c r="P118" s="208" t="s">
        <v>232</v>
      </c>
      <c r="Q118" s="12"/>
    </row>
    <row r="119" spans="1:17" x14ac:dyDescent="0.3">
      <c r="A119" s="28"/>
      <c r="B119" s="28" t="s">
        <v>21</v>
      </c>
      <c r="C119" s="208" t="s">
        <v>232</v>
      </c>
      <c r="D119" s="208" t="s">
        <v>232</v>
      </c>
      <c r="E119" s="208" t="s">
        <v>232</v>
      </c>
      <c r="F119" s="208" t="s">
        <v>232</v>
      </c>
      <c r="G119" s="208" t="s">
        <v>232</v>
      </c>
      <c r="H119" s="208" t="s">
        <v>232</v>
      </c>
      <c r="I119" s="208" t="s">
        <v>232</v>
      </c>
      <c r="J119" s="208" t="s">
        <v>232</v>
      </c>
      <c r="K119" s="208" t="s">
        <v>232</v>
      </c>
      <c r="L119" s="208" t="s">
        <v>232</v>
      </c>
      <c r="M119" s="208" t="s">
        <v>232</v>
      </c>
      <c r="N119" s="208" t="s">
        <v>232</v>
      </c>
      <c r="O119" s="208" t="s">
        <v>232</v>
      </c>
      <c r="P119" s="208" t="s">
        <v>232</v>
      </c>
      <c r="Q119" s="12"/>
    </row>
    <row r="120" spans="1:17" x14ac:dyDescent="0.3">
      <c r="A120" s="28"/>
      <c r="B120" s="28" t="s">
        <v>154</v>
      </c>
      <c r="C120" s="208" t="s">
        <v>232</v>
      </c>
      <c r="D120" s="208" t="s">
        <v>232</v>
      </c>
      <c r="E120" s="208" t="s">
        <v>232</v>
      </c>
      <c r="F120" s="208" t="s">
        <v>232</v>
      </c>
      <c r="G120" s="208" t="s">
        <v>232</v>
      </c>
      <c r="H120" s="208" t="s">
        <v>232</v>
      </c>
      <c r="I120" s="208" t="s">
        <v>232</v>
      </c>
      <c r="J120" s="208" t="s">
        <v>232</v>
      </c>
      <c r="K120" s="208" t="s">
        <v>232</v>
      </c>
      <c r="L120" s="208" t="s">
        <v>232</v>
      </c>
      <c r="M120" s="208" t="s">
        <v>232</v>
      </c>
      <c r="N120" s="208" t="s">
        <v>232</v>
      </c>
      <c r="O120" s="208" t="s">
        <v>232</v>
      </c>
      <c r="P120" s="208" t="s">
        <v>232</v>
      </c>
      <c r="Q120" s="12"/>
    </row>
    <row r="121" spans="1:17" x14ac:dyDescent="0.3">
      <c r="A121" s="28"/>
      <c r="B121" s="76" t="s">
        <v>155</v>
      </c>
      <c r="C121" s="208" t="s">
        <v>232</v>
      </c>
      <c r="D121" s="208" t="s">
        <v>232</v>
      </c>
      <c r="E121" s="208" t="s">
        <v>232</v>
      </c>
      <c r="F121" s="208" t="s">
        <v>232</v>
      </c>
      <c r="G121" s="208" t="s">
        <v>232</v>
      </c>
      <c r="H121" s="208" t="s">
        <v>232</v>
      </c>
      <c r="I121" s="208" t="s">
        <v>232</v>
      </c>
      <c r="J121" s="208" t="s">
        <v>232</v>
      </c>
      <c r="K121" s="208" t="s">
        <v>232</v>
      </c>
      <c r="L121" s="208" t="s">
        <v>232</v>
      </c>
      <c r="M121" s="208" t="s">
        <v>232</v>
      </c>
      <c r="N121" s="208" t="s">
        <v>232</v>
      </c>
      <c r="O121" s="208" t="s">
        <v>232</v>
      </c>
      <c r="P121" s="208" t="s">
        <v>232</v>
      </c>
      <c r="Q121" s="12"/>
    </row>
    <row r="122" spans="1:17" x14ac:dyDescent="0.3">
      <c r="A122" s="28"/>
      <c r="B122" s="76" t="s">
        <v>156</v>
      </c>
      <c r="C122" s="208" t="s">
        <v>232</v>
      </c>
      <c r="D122" s="208" t="s">
        <v>232</v>
      </c>
      <c r="E122" s="208" t="s">
        <v>232</v>
      </c>
      <c r="F122" s="208" t="s">
        <v>232</v>
      </c>
      <c r="G122" s="208" t="s">
        <v>232</v>
      </c>
      <c r="H122" s="208" t="s">
        <v>232</v>
      </c>
      <c r="I122" s="208" t="s">
        <v>232</v>
      </c>
      <c r="J122" s="208" t="s">
        <v>232</v>
      </c>
      <c r="K122" s="208" t="s">
        <v>232</v>
      </c>
      <c r="L122" s="208" t="s">
        <v>232</v>
      </c>
      <c r="M122" s="208" t="s">
        <v>232</v>
      </c>
      <c r="N122" s="208" t="s">
        <v>232</v>
      </c>
      <c r="O122" s="208" t="s">
        <v>232</v>
      </c>
      <c r="P122" s="208" t="s">
        <v>232</v>
      </c>
      <c r="Q122" s="12"/>
    </row>
    <row r="123" spans="1:17" x14ac:dyDescent="0.3">
      <c r="A123" s="28"/>
      <c r="B123" s="28" t="s">
        <v>22</v>
      </c>
      <c r="C123" s="208" t="s">
        <v>232</v>
      </c>
      <c r="D123" s="208" t="s">
        <v>232</v>
      </c>
      <c r="E123" s="208" t="s">
        <v>232</v>
      </c>
      <c r="F123" s="208" t="s">
        <v>232</v>
      </c>
      <c r="G123" s="208" t="s">
        <v>232</v>
      </c>
      <c r="H123" s="208" t="s">
        <v>232</v>
      </c>
      <c r="I123" s="208" t="s">
        <v>232</v>
      </c>
      <c r="J123" s="208" t="s">
        <v>232</v>
      </c>
      <c r="K123" s="208" t="s">
        <v>232</v>
      </c>
      <c r="L123" s="208" t="s">
        <v>232</v>
      </c>
      <c r="M123" s="208" t="s">
        <v>232</v>
      </c>
      <c r="N123" s="208" t="s">
        <v>232</v>
      </c>
      <c r="O123" s="208" t="s">
        <v>232</v>
      </c>
      <c r="P123" s="208" t="s">
        <v>232</v>
      </c>
      <c r="Q123" s="12"/>
    </row>
    <row r="124" spans="1:17" x14ac:dyDescent="0.3">
      <c r="A124" s="28"/>
      <c r="B124" s="28" t="s">
        <v>145</v>
      </c>
      <c r="C124" s="208" t="s">
        <v>232</v>
      </c>
      <c r="D124" s="208" t="s">
        <v>232</v>
      </c>
      <c r="E124" s="208" t="s">
        <v>232</v>
      </c>
      <c r="F124" s="208" t="s">
        <v>232</v>
      </c>
      <c r="G124" s="208" t="s">
        <v>232</v>
      </c>
      <c r="H124" s="208" t="s">
        <v>232</v>
      </c>
      <c r="I124" s="208" t="s">
        <v>232</v>
      </c>
      <c r="J124" s="208" t="s">
        <v>232</v>
      </c>
      <c r="K124" s="208" t="s">
        <v>232</v>
      </c>
      <c r="L124" s="208" t="s">
        <v>232</v>
      </c>
      <c r="M124" s="208" t="s">
        <v>232</v>
      </c>
      <c r="N124" s="208" t="s">
        <v>232</v>
      </c>
      <c r="O124" s="208" t="s">
        <v>232</v>
      </c>
      <c r="P124" s="208" t="s">
        <v>232</v>
      </c>
      <c r="Q124" s="12"/>
    </row>
    <row r="125" spans="1:17" x14ac:dyDescent="0.3">
      <c r="A125" s="28"/>
      <c r="B125" s="28" t="s">
        <v>146</v>
      </c>
      <c r="C125" s="208" t="s">
        <v>232</v>
      </c>
      <c r="D125" s="208" t="s">
        <v>232</v>
      </c>
      <c r="E125" s="208" t="s">
        <v>232</v>
      </c>
      <c r="F125" s="208" t="s">
        <v>232</v>
      </c>
      <c r="G125" s="208" t="s">
        <v>232</v>
      </c>
      <c r="H125" s="208" t="s">
        <v>232</v>
      </c>
      <c r="I125" s="208" t="s">
        <v>232</v>
      </c>
      <c r="J125" s="208" t="s">
        <v>232</v>
      </c>
      <c r="K125" s="208" t="s">
        <v>232</v>
      </c>
      <c r="L125" s="208" t="s">
        <v>232</v>
      </c>
      <c r="M125" s="208" t="s">
        <v>232</v>
      </c>
      <c r="N125" s="208" t="s">
        <v>232</v>
      </c>
      <c r="O125" s="208" t="s">
        <v>232</v>
      </c>
      <c r="P125" s="208" t="s">
        <v>232</v>
      </c>
      <c r="Q125" s="12"/>
    </row>
    <row r="126" spans="1:17" x14ac:dyDescent="0.3">
      <c r="A126" s="28"/>
      <c r="B126" s="28" t="s">
        <v>147</v>
      </c>
      <c r="C126" s="208" t="s">
        <v>232</v>
      </c>
      <c r="D126" s="208" t="s">
        <v>232</v>
      </c>
      <c r="E126" s="208" t="s">
        <v>232</v>
      </c>
      <c r="F126" s="208" t="s">
        <v>232</v>
      </c>
      <c r="G126" s="208" t="s">
        <v>232</v>
      </c>
      <c r="H126" s="208" t="s">
        <v>232</v>
      </c>
      <c r="I126" s="208" t="s">
        <v>232</v>
      </c>
      <c r="J126" s="208" t="s">
        <v>232</v>
      </c>
      <c r="K126" s="208" t="s">
        <v>232</v>
      </c>
      <c r="L126" s="208" t="s">
        <v>232</v>
      </c>
      <c r="M126" s="208" t="s">
        <v>232</v>
      </c>
      <c r="N126" s="208" t="s">
        <v>232</v>
      </c>
      <c r="O126" s="208" t="s">
        <v>232</v>
      </c>
      <c r="P126" s="208" t="s">
        <v>232</v>
      </c>
      <c r="Q126" s="12"/>
    </row>
    <row r="127" spans="1:17" x14ac:dyDescent="0.3">
      <c r="A127" s="28"/>
      <c r="B127" s="76" t="s">
        <v>152</v>
      </c>
      <c r="C127" s="208" t="s">
        <v>232</v>
      </c>
      <c r="D127" s="208" t="s">
        <v>232</v>
      </c>
      <c r="E127" s="208" t="s">
        <v>232</v>
      </c>
      <c r="F127" s="208" t="s">
        <v>232</v>
      </c>
      <c r="G127" s="208" t="s">
        <v>232</v>
      </c>
      <c r="H127" s="208" t="s">
        <v>232</v>
      </c>
      <c r="I127" s="208" t="s">
        <v>232</v>
      </c>
      <c r="J127" s="208" t="s">
        <v>232</v>
      </c>
      <c r="K127" s="208" t="s">
        <v>232</v>
      </c>
      <c r="L127" s="208" t="s">
        <v>232</v>
      </c>
      <c r="M127" s="208" t="s">
        <v>232</v>
      </c>
      <c r="N127" s="208" t="s">
        <v>232</v>
      </c>
      <c r="O127" s="208" t="s">
        <v>232</v>
      </c>
      <c r="P127" s="208" t="s">
        <v>232</v>
      </c>
      <c r="Q127" s="12"/>
    </row>
    <row r="128" spans="1:17" x14ac:dyDescent="0.3">
      <c r="A128" s="28"/>
      <c r="B128" s="28" t="s">
        <v>153</v>
      </c>
      <c r="C128" s="208" t="s">
        <v>232</v>
      </c>
      <c r="D128" s="208" t="s">
        <v>232</v>
      </c>
      <c r="E128" s="208" t="s">
        <v>232</v>
      </c>
      <c r="F128" s="208" t="s">
        <v>232</v>
      </c>
      <c r="G128" s="208" t="s">
        <v>232</v>
      </c>
      <c r="H128" s="208" t="s">
        <v>232</v>
      </c>
      <c r="I128" s="208" t="s">
        <v>232</v>
      </c>
      <c r="J128" s="208" t="s">
        <v>232</v>
      </c>
      <c r="K128" s="208" t="s">
        <v>232</v>
      </c>
      <c r="L128" s="208" t="s">
        <v>232</v>
      </c>
      <c r="M128" s="208" t="s">
        <v>232</v>
      </c>
      <c r="N128" s="208" t="s">
        <v>232</v>
      </c>
      <c r="O128" s="208" t="s">
        <v>232</v>
      </c>
      <c r="P128" s="208" t="s">
        <v>232</v>
      </c>
      <c r="Q128" s="12"/>
    </row>
    <row r="129" spans="1:18" x14ac:dyDescent="0.3">
      <c r="A129" s="29"/>
      <c r="B129" s="30" t="s">
        <v>191</v>
      </c>
      <c r="C129" s="208" t="s">
        <v>232</v>
      </c>
      <c r="D129" s="208" t="s">
        <v>232</v>
      </c>
      <c r="E129" s="208" t="s">
        <v>232</v>
      </c>
      <c r="F129" s="208" t="s">
        <v>232</v>
      </c>
      <c r="G129" s="208" t="s">
        <v>232</v>
      </c>
      <c r="H129" s="208" t="s">
        <v>232</v>
      </c>
      <c r="I129" s="208" t="s">
        <v>232</v>
      </c>
      <c r="J129" s="208" t="s">
        <v>232</v>
      </c>
      <c r="K129" s="208" t="s">
        <v>232</v>
      </c>
      <c r="L129" s="208" t="s">
        <v>232</v>
      </c>
      <c r="M129" s="208" t="s">
        <v>232</v>
      </c>
      <c r="N129" s="208" t="s">
        <v>232</v>
      </c>
      <c r="O129" s="208" t="s">
        <v>232</v>
      </c>
      <c r="P129" s="208" t="s">
        <v>232</v>
      </c>
      <c r="Q129" s="31"/>
    </row>
    <row r="130" spans="1:18" x14ac:dyDescent="0.3">
      <c r="A130" s="29"/>
      <c r="B130" s="30" t="s">
        <v>190</v>
      </c>
      <c r="C130" s="208" t="s">
        <v>232</v>
      </c>
      <c r="D130" s="208" t="s">
        <v>232</v>
      </c>
      <c r="E130" s="208" t="s">
        <v>232</v>
      </c>
      <c r="F130" s="208" t="s">
        <v>232</v>
      </c>
      <c r="G130" s="208" t="s">
        <v>232</v>
      </c>
      <c r="H130" s="208" t="s">
        <v>232</v>
      </c>
      <c r="I130" s="208" t="s">
        <v>232</v>
      </c>
      <c r="J130" s="208" t="s">
        <v>232</v>
      </c>
      <c r="K130" s="208" t="s">
        <v>232</v>
      </c>
      <c r="L130" s="208" t="s">
        <v>232</v>
      </c>
      <c r="M130" s="208" t="s">
        <v>232</v>
      </c>
      <c r="N130" s="208" t="s">
        <v>232</v>
      </c>
      <c r="O130" s="208" t="s">
        <v>232</v>
      </c>
      <c r="P130" s="208" t="s">
        <v>232</v>
      </c>
      <c r="Q130" s="31"/>
    </row>
    <row r="131" spans="1:18" x14ac:dyDescent="0.3">
      <c r="A131" s="166" t="s">
        <v>23</v>
      </c>
      <c r="B131" s="172"/>
      <c r="C131" s="167"/>
      <c r="D131" s="167"/>
      <c r="E131" s="167"/>
      <c r="F131" s="167"/>
      <c r="G131" s="168"/>
      <c r="H131" s="168"/>
      <c r="I131" s="168"/>
      <c r="J131" s="168"/>
      <c r="K131" s="168"/>
      <c r="L131" s="168"/>
      <c r="M131" s="168"/>
      <c r="N131" s="168"/>
      <c r="O131" s="168"/>
      <c r="P131" s="169"/>
      <c r="Q131" s="25"/>
    </row>
    <row r="132" spans="1:18" x14ac:dyDescent="0.3">
      <c r="A132" s="38"/>
      <c r="B132" s="38" t="s">
        <v>159</v>
      </c>
      <c r="C132" s="208" t="s">
        <v>57</v>
      </c>
      <c r="D132" s="208" t="s">
        <v>57</v>
      </c>
      <c r="E132" s="177" t="s">
        <v>57</v>
      </c>
      <c r="F132" s="208" t="s">
        <v>57</v>
      </c>
      <c r="G132" s="208" t="s">
        <v>57</v>
      </c>
      <c r="H132" s="208" t="s">
        <v>57</v>
      </c>
      <c r="I132" s="208" t="s">
        <v>57</v>
      </c>
      <c r="J132" s="208" t="s">
        <v>57</v>
      </c>
      <c r="K132" s="208" t="s">
        <v>57</v>
      </c>
      <c r="L132" s="208" t="s">
        <v>57</v>
      </c>
      <c r="M132" s="208" t="s">
        <v>57</v>
      </c>
      <c r="N132" s="208" t="s">
        <v>57</v>
      </c>
      <c r="O132" s="208" t="s">
        <v>57</v>
      </c>
      <c r="P132" s="208" t="s">
        <v>57</v>
      </c>
      <c r="Q132" s="12"/>
    </row>
    <row r="133" spans="1:18" s="7" customFormat="1" ht="30" customHeight="1" x14ac:dyDescent="0.3">
      <c r="A133" s="6"/>
      <c r="B133" s="178" t="s">
        <v>341</v>
      </c>
      <c r="C133" s="179">
        <v>90</v>
      </c>
      <c r="D133" s="179">
        <v>90</v>
      </c>
      <c r="E133" s="179">
        <v>90</v>
      </c>
      <c r="F133" s="179">
        <v>90</v>
      </c>
      <c r="G133" s="179">
        <v>90</v>
      </c>
      <c r="H133" s="179">
        <v>90</v>
      </c>
      <c r="I133" s="179">
        <v>90</v>
      </c>
      <c r="J133" s="179">
        <v>90</v>
      </c>
      <c r="K133" s="179">
        <v>90</v>
      </c>
      <c r="L133" s="179">
        <v>90</v>
      </c>
      <c r="M133" s="179">
        <v>90</v>
      </c>
      <c r="N133" s="179">
        <v>90</v>
      </c>
      <c r="O133" s="179">
        <v>90</v>
      </c>
      <c r="P133" s="179">
        <v>90</v>
      </c>
      <c r="Q133" s="31"/>
      <c r="R133" s="91"/>
    </row>
    <row r="134" spans="1:18" x14ac:dyDescent="0.3">
      <c r="A134" s="38"/>
      <c r="B134" s="5" t="s">
        <v>210</v>
      </c>
      <c r="C134" s="218" t="s">
        <v>326</v>
      </c>
      <c r="D134" s="218" t="s">
        <v>326</v>
      </c>
      <c r="E134" s="218" t="s">
        <v>326</v>
      </c>
      <c r="F134" s="218" t="s">
        <v>326</v>
      </c>
      <c r="G134" s="218" t="s">
        <v>326</v>
      </c>
      <c r="H134" s="218" t="s">
        <v>326</v>
      </c>
      <c r="I134" s="218" t="s">
        <v>326</v>
      </c>
      <c r="J134" s="218" t="s">
        <v>326</v>
      </c>
      <c r="K134" s="218" t="s">
        <v>326</v>
      </c>
      <c r="L134" s="218" t="s">
        <v>326</v>
      </c>
      <c r="M134" s="218" t="s">
        <v>326</v>
      </c>
      <c r="N134" s="218" t="s">
        <v>326</v>
      </c>
      <c r="O134" s="218" t="s">
        <v>326</v>
      </c>
      <c r="P134" s="218" t="s">
        <v>326</v>
      </c>
      <c r="Q134" s="12"/>
    </row>
    <row r="135" spans="1:18" s="85" customFormat="1" ht="28.8" x14ac:dyDescent="0.3">
      <c r="A135" s="84"/>
      <c r="B135" s="86" t="s">
        <v>209</v>
      </c>
      <c r="C135" s="208" t="s">
        <v>232</v>
      </c>
      <c r="D135" s="208" t="s">
        <v>232</v>
      </c>
      <c r="E135" s="208" t="s">
        <v>232</v>
      </c>
      <c r="F135" s="208" t="s">
        <v>232</v>
      </c>
      <c r="G135" s="208" t="s">
        <v>232</v>
      </c>
      <c r="H135" s="208" t="s">
        <v>232</v>
      </c>
      <c r="I135" s="208" t="s">
        <v>232</v>
      </c>
      <c r="J135" s="208" t="s">
        <v>232</v>
      </c>
      <c r="K135" s="208" t="s">
        <v>232</v>
      </c>
      <c r="L135" s="208" t="s">
        <v>232</v>
      </c>
      <c r="M135" s="208" t="s">
        <v>232</v>
      </c>
      <c r="N135" s="208" t="s">
        <v>232</v>
      </c>
      <c r="O135" s="208" t="s">
        <v>232</v>
      </c>
      <c r="P135" s="208" t="s">
        <v>232</v>
      </c>
      <c r="Q135" s="31"/>
      <c r="R135" s="91"/>
    </row>
    <row r="136" spans="1:18" x14ac:dyDescent="0.3">
      <c r="A136" s="38"/>
      <c r="B136" s="5" t="s">
        <v>344</v>
      </c>
      <c r="C136" s="208" t="s">
        <v>232</v>
      </c>
      <c r="D136" s="208" t="s">
        <v>232</v>
      </c>
      <c r="E136" s="208" t="s">
        <v>232</v>
      </c>
      <c r="F136" s="208" t="s">
        <v>232</v>
      </c>
      <c r="G136" s="208" t="s">
        <v>232</v>
      </c>
      <c r="H136" s="208" t="s">
        <v>232</v>
      </c>
      <c r="I136" s="208" t="s">
        <v>232</v>
      </c>
      <c r="J136" s="208" t="s">
        <v>232</v>
      </c>
      <c r="K136" s="286" t="s">
        <v>192</v>
      </c>
      <c r="L136" s="286" t="s">
        <v>192</v>
      </c>
      <c r="M136" s="286" t="s">
        <v>192</v>
      </c>
      <c r="N136" s="286" t="s">
        <v>192</v>
      </c>
      <c r="O136" s="286" t="s">
        <v>192</v>
      </c>
      <c r="P136" s="286" t="s">
        <v>192</v>
      </c>
      <c r="Q136" s="12"/>
    </row>
    <row r="137" spans="1:18" x14ac:dyDescent="0.3">
      <c r="A137" s="38"/>
      <c r="B137" s="5" t="s">
        <v>345</v>
      </c>
      <c r="C137" s="208" t="s">
        <v>232</v>
      </c>
      <c r="D137" s="208" t="s">
        <v>232</v>
      </c>
      <c r="E137" s="208" t="s">
        <v>232</v>
      </c>
      <c r="F137" s="208" t="s">
        <v>232</v>
      </c>
      <c r="G137" s="208" t="s">
        <v>232</v>
      </c>
      <c r="H137" s="208" t="s">
        <v>232</v>
      </c>
      <c r="I137" s="208" t="s">
        <v>232</v>
      </c>
      <c r="J137" s="208" t="s">
        <v>232</v>
      </c>
      <c r="K137" s="286" t="s">
        <v>192</v>
      </c>
      <c r="L137" s="286" t="s">
        <v>192</v>
      </c>
      <c r="M137" s="286" t="s">
        <v>192</v>
      </c>
      <c r="N137" s="286" t="s">
        <v>192</v>
      </c>
      <c r="O137" s="286" t="s">
        <v>192</v>
      </c>
      <c r="P137" s="286" t="s">
        <v>192</v>
      </c>
      <c r="Q137" s="12"/>
    </row>
    <row r="138" spans="1:18" x14ac:dyDescent="0.3">
      <c r="A138" s="38"/>
      <c r="B138" s="5" t="s">
        <v>346</v>
      </c>
      <c r="C138" s="208" t="s">
        <v>232</v>
      </c>
      <c r="D138" s="208" t="s">
        <v>232</v>
      </c>
      <c r="E138" s="208" t="s">
        <v>232</v>
      </c>
      <c r="F138" s="208" t="s">
        <v>232</v>
      </c>
      <c r="G138" s="208" t="s">
        <v>232</v>
      </c>
      <c r="H138" s="208" t="s">
        <v>232</v>
      </c>
      <c r="I138" s="208" t="s">
        <v>232</v>
      </c>
      <c r="J138" s="208" t="s">
        <v>232</v>
      </c>
      <c r="K138" s="286" t="s">
        <v>192</v>
      </c>
      <c r="L138" s="286" t="s">
        <v>192</v>
      </c>
      <c r="M138" s="286" t="s">
        <v>192</v>
      </c>
      <c r="N138" s="286" t="s">
        <v>192</v>
      </c>
      <c r="O138" s="286" t="s">
        <v>192</v>
      </c>
      <c r="P138" s="286" t="s">
        <v>192</v>
      </c>
      <c r="Q138" s="12"/>
    </row>
    <row r="139" spans="1:18" x14ac:dyDescent="0.3">
      <c r="A139" s="38"/>
      <c r="B139" s="5" t="s">
        <v>347</v>
      </c>
      <c r="C139" s="208" t="s">
        <v>232</v>
      </c>
      <c r="D139" s="208" t="s">
        <v>232</v>
      </c>
      <c r="E139" s="208" t="s">
        <v>232</v>
      </c>
      <c r="F139" s="208" t="s">
        <v>232</v>
      </c>
      <c r="G139" s="208" t="s">
        <v>232</v>
      </c>
      <c r="H139" s="208" t="s">
        <v>232</v>
      </c>
      <c r="I139" s="208" t="s">
        <v>232</v>
      </c>
      <c r="J139" s="208" t="s">
        <v>232</v>
      </c>
      <c r="K139" s="286" t="s">
        <v>192</v>
      </c>
      <c r="L139" s="286" t="s">
        <v>192</v>
      </c>
      <c r="M139" s="286" t="s">
        <v>192</v>
      </c>
      <c r="N139" s="286" t="s">
        <v>192</v>
      </c>
      <c r="O139" s="286" t="s">
        <v>192</v>
      </c>
      <c r="P139" s="286" t="s">
        <v>192</v>
      </c>
      <c r="Q139" s="12"/>
    </row>
    <row r="140" spans="1:18" x14ac:dyDescent="0.3">
      <c r="A140" s="38"/>
      <c r="B140" s="5" t="s">
        <v>348</v>
      </c>
      <c r="C140" s="208" t="s">
        <v>232</v>
      </c>
      <c r="D140" s="208" t="s">
        <v>232</v>
      </c>
      <c r="E140" s="208" t="s">
        <v>232</v>
      </c>
      <c r="F140" s="208" t="s">
        <v>232</v>
      </c>
      <c r="G140" s="208" t="s">
        <v>232</v>
      </c>
      <c r="H140" s="208" t="s">
        <v>232</v>
      </c>
      <c r="I140" s="208" t="s">
        <v>232</v>
      </c>
      <c r="J140" s="208" t="s">
        <v>232</v>
      </c>
      <c r="K140" s="286" t="s">
        <v>192</v>
      </c>
      <c r="L140" s="286" t="s">
        <v>192</v>
      </c>
      <c r="M140" s="286" t="s">
        <v>192</v>
      </c>
      <c r="N140" s="286" t="s">
        <v>192</v>
      </c>
      <c r="O140" s="286" t="s">
        <v>192</v>
      </c>
      <c r="P140" s="286" t="s">
        <v>192</v>
      </c>
      <c r="Q140" s="12"/>
    </row>
    <row r="141" spans="1:18" x14ac:dyDescent="0.3">
      <c r="A141" s="38"/>
      <c r="B141" s="5" t="s">
        <v>349</v>
      </c>
      <c r="C141" s="208" t="s">
        <v>232</v>
      </c>
      <c r="D141" s="208" t="s">
        <v>232</v>
      </c>
      <c r="E141" s="208" t="s">
        <v>232</v>
      </c>
      <c r="F141" s="208" t="s">
        <v>232</v>
      </c>
      <c r="G141" s="208" t="s">
        <v>232</v>
      </c>
      <c r="H141" s="208" t="s">
        <v>232</v>
      </c>
      <c r="I141" s="208" t="s">
        <v>232</v>
      </c>
      <c r="J141" s="208" t="s">
        <v>232</v>
      </c>
      <c r="K141" s="286" t="s">
        <v>192</v>
      </c>
      <c r="L141" s="286" t="s">
        <v>192</v>
      </c>
      <c r="M141" s="286" t="s">
        <v>192</v>
      </c>
      <c r="N141" s="286" t="s">
        <v>192</v>
      </c>
      <c r="O141" s="286" t="s">
        <v>192</v>
      </c>
      <c r="P141" s="286" t="s">
        <v>192</v>
      </c>
      <c r="Q141" s="12"/>
    </row>
    <row r="142" spans="1:18" x14ac:dyDescent="0.3">
      <c r="A142" s="38"/>
      <c r="B142" s="5" t="s">
        <v>350</v>
      </c>
      <c r="C142" s="208" t="s">
        <v>232</v>
      </c>
      <c r="D142" s="208" t="s">
        <v>232</v>
      </c>
      <c r="E142" s="208" t="s">
        <v>232</v>
      </c>
      <c r="F142" s="208" t="s">
        <v>232</v>
      </c>
      <c r="G142" s="208" t="s">
        <v>232</v>
      </c>
      <c r="H142" s="208" t="s">
        <v>232</v>
      </c>
      <c r="I142" s="208" t="s">
        <v>232</v>
      </c>
      <c r="J142" s="208" t="s">
        <v>232</v>
      </c>
      <c r="K142" s="286" t="s">
        <v>192</v>
      </c>
      <c r="L142" s="286" t="s">
        <v>192</v>
      </c>
      <c r="M142" s="286" t="s">
        <v>192</v>
      </c>
      <c r="N142" s="286" t="s">
        <v>192</v>
      </c>
      <c r="O142" s="286" t="s">
        <v>192</v>
      </c>
      <c r="P142" s="286" t="s">
        <v>192</v>
      </c>
      <c r="Q142" s="12"/>
    </row>
    <row r="143" spans="1:18" x14ac:dyDescent="0.3">
      <c r="A143" s="38"/>
      <c r="B143" s="5" t="s">
        <v>351</v>
      </c>
      <c r="C143" s="208" t="s">
        <v>232</v>
      </c>
      <c r="D143" s="208" t="s">
        <v>232</v>
      </c>
      <c r="E143" s="208" t="s">
        <v>232</v>
      </c>
      <c r="F143" s="208" t="s">
        <v>232</v>
      </c>
      <c r="G143" s="208" t="s">
        <v>232</v>
      </c>
      <c r="H143" s="208" t="s">
        <v>232</v>
      </c>
      <c r="I143" s="208" t="s">
        <v>232</v>
      </c>
      <c r="J143" s="208" t="s">
        <v>232</v>
      </c>
      <c r="K143" s="286" t="s">
        <v>192</v>
      </c>
      <c r="L143" s="286" t="s">
        <v>192</v>
      </c>
      <c r="M143" s="286" t="s">
        <v>192</v>
      </c>
      <c r="N143" s="286" t="s">
        <v>192</v>
      </c>
      <c r="O143" s="286" t="s">
        <v>192</v>
      </c>
      <c r="P143" s="286" t="s">
        <v>192</v>
      </c>
      <c r="Q143" s="12"/>
    </row>
    <row r="144" spans="1:18" x14ac:dyDescent="0.3">
      <c r="A144" s="38"/>
      <c r="B144" s="38" t="s">
        <v>342</v>
      </c>
      <c r="C144" s="208" t="s">
        <v>232</v>
      </c>
      <c r="D144" s="208" t="s">
        <v>232</v>
      </c>
      <c r="E144" s="208" t="s">
        <v>232</v>
      </c>
      <c r="F144" s="208" t="s">
        <v>232</v>
      </c>
      <c r="G144" s="208" t="s">
        <v>232</v>
      </c>
      <c r="H144" s="208" t="s">
        <v>232</v>
      </c>
      <c r="I144" s="208" t="s">
        <v>232</v>
      </c>
      <c r="J144" s="208" t="s">
        <v>232</v>
      </c>
      <c r="K144" s="286" t="s">
        <v>192</v>
      </c>
      <c r="L144" s="286" t="s">
        <v>192</v>
      </c>
      <c r="M144" s="286" t="s">
        <v>192</v>
      </c>
      <c r="N144" s="286" t="s">
        <v>192</v>
      </c>
      <c r="O144" s="286" t="s">
        <v>192</v>
      </c>
      <c r="P144" s="286" t="s">
        <v>192</v>
      </c>
      <c r="Q144" s="12"/>
    </row>
    <row r="145" spans="1:17" x14ac:dyDescent="0.3">
      <c r="A145" s="38"/>
      <c r="B145" s="38" t="s">
        <v>343</v>
      </c>
      <c r="C145" s="208" t="s">
        <v>232</v>
      </c>
      <c r="D145" s="208" t="s">
        <v>232</v>
      </c>
      <c r="E145" s="208" t="s">
        <v>232</v>
      </c>
      <c r="F145" s="208" t="s">
        <v>232</v>
      </c>
      <c r="G145" s="208" t="s">
        <v>232</v>
      </c>
      <c r="H145" s="208" t="s">
        <v>232</v>
      </c>
      <c r="I145" s="208" t="s">
        <v>232</v>
      </c>
      <c r="J145" s="208" t="s">
        <v>232</v>
      </c>
      <c r="K145" s="208" t="s">
        <v>232</v>
      </c>
      <c r="L145" s="208" t="s">
        <v>232</v>
      </c>
      <c r="M145" s="208" t="s">
        <v>232</v>
      </c>
      <c r="N145" s="208" t="s">
        <v>232</v>
      </c>
      <c r="O145" s="208" t="s">
        <v>232</v>
      </c>
      <c r="P145" s="208" t="s">
        <v>232</v>
      </c>
      <c r="Q145" s="12"/>
    </row>
    <row r="146" spans="1:17" x14ac:dyDescent="0.3">
      <c r="A146" s="166" t="s">
        <v>24</v>
      </c>
      <c r="B146" s="172"/>
      <c r="C146" s="167"/>
      <c r="D146" s="167"/>
      <c r="E146" s="167"/>
      <c r="F146" s="167"/>
      <c r="G146" s="168"/>
      <c r="H146" s="168"/>
      <c r="I146" s="168"/>
      <c r="J146" s="168"/>
      <c r="K146" s="168"/>
      <c r="L146" s="168"/>
      <c r="M146" s="168"/>
      <c r="N146" s="168"/>
      <c r="O146" s="168"/>
      <c r="P146" s="169"/>
      <c r="Q146" s="3"/>
    </row>
    <row r="147" spans="1:17" x14ac:dyDescent="0.3">
      <c r="A147" s="39"/>
      <c r="B147" s="39" t="s">
        <v>223</v>
      </c>
      <c r="C147" s="180">
        <v>13176</v>
      </c>
      <c r="D147" s="180">
        <v>2028</v>
      </c>
      <c r="E147" s="180">
        <v>826</v>
      </c>
      <c r="F147" s="180">
        <v>66575</v>
      </c>
      <c r="G147" s="180">
        <v>5307</v>
      </c>
      <c r="H147" s="180">
        <v>4890</v>
      </c>
      <c r="I147" s="180">
        <v>10483</v>
      </c>
      <c r="J147" s="180">
        <v>847</v>
      </c>
      <c r="K147" s="180">
        <v>4908</v>
      </c>
      <c r="L147" s="180">
        <v>495</v>
      </c>
      <c r="M147" s="180">
        <v>69</v>
      </c>
      <c r="N147" s="180">
        <v>2452</v>
      </c>
      <c r="O147" s="183">
        <v>24</v>
      </c>
      <c r="P147" s="180">
        <v>460</v>
      </c>
      <c r="Q147" s="32">
        <f>SUM(C147:P147)</f>
        <v>112540</v>
      </c>
    </row>
    <row r="148" spans="1:17" x14ac:dyDescent="0.3">
      <c r="A148" s="39"/>
      <c r="B148" s="39" t="s">
        <v>224</v>
      </c>
      <c r="C148" s="180">
        <v>150</v>
      </c>
      <c r="D148" s="180">
        <f>2753+1</f>
        <v>2754</v>
      </c>
      <c r="E148" s="180">
        <v>0</v>
      </c>
      <c r="F148" s="180">
        <v>1788</v>
      </c>
      <c r="G148" s="180">
        <v>1690</v>
      </c>
      <c r="H148" s="180">
        <v>1328</v>
      </c>
      <c r="I148" s="180">
        <v>522</v>
      </c>
      <c r="J148" s="180">
        <v>1619</v>
      </c>
      <c r="K148" s="180">
        <v>172</v>
      </c>
      <c r="L148" s="180">
        <v>0</v>
      </c>
      <c r="M148" s="180">
        <v>0</v>
      </c>
      <c r="N148" s="180">
        <v>1423</v>
      </c>
      <c r="O148" s="183">
        <v>2</v>
      </c>
      <c r="P148" s="180">
        <v>244</v>
      </c>
      <c r="Q148" s="32">
        <f>SUM(C148:P148)</f>
        <v>11692</v>
      </c>
    </row>
    <row r="149" spans="1:17" x14ac:dyDescent="0.3">
      <c r="A149" s="2" t="s">
        <v>25</v>
      </c>
      <c r="B149" s="2"/>
      <c r="C149" s="33" t="e">
        <f t="shared" ref="C149:P149" si="8">(C111+C118)*(1+C114)*C147</f>
        <v>#VALUE!</v>
      </c>
      <c r="D149" s="33" t="e">
        <f t="shared" si="8"/>
        <v>#VALUE!</v>
      </c>
      <c r="E149" s="33" t="e">
        <f t="shared" si="8"/>
        <v>#VALUE!</v>
      </c>
      <c r="F149" s="33" t="e">
        <f t="shared" si="8"/>
        <v>#VALUE!</v>
      </c>
      <c r="G149" s="33" t="e">
        <f t="shared" si="8"/>
        <v>#VALUE!</v>
      </c>
      <c r="H149" s="33" t="e">
        <f t="shared" si="8"/>
        <v>#VALUE!</v>
      </c>
      <c r="I149" s="33" t="e">
        <f t="shared" si="8"/>
        <v>#VALUE!</v>
      </c>
      <c r="J149" s="33" t="e">
        <f t="shared" si="8"/>
        <v>#VALUE!</v>
      </c>
      <c r="K149" s="33" t="e">
        <f t="shared" si="8"/>
        <v>#VALUE!</v>
      </c>
      <c r="L149" s="33" t="e">
        <f t="shared" si="8"/>
        <v>#VALUE!</v>
      </c>
      <c r="M149" s="33" t="e">
        <f t="shared" si="8"/>
        <v>#VALUE!</v>
      </c>
      <c r="N149" s="33" t="e">
        <f t="shared" si="8"/>
        <v>#VALUE!</v>
      </c>
      <c r="O149" s="33" t="e">
        <f t="shared" si="8"/>
        <v>#VALUE!</v>
      </c>
      <c r="P149" s="33" t="e">
        <f t="shared" si="8"/>
        <v>#VALUE!</v>
      </c>
      <c r="Q149" s="33" t="e">
        <f>SUM(C149:P149)</f>
        <v>#VALUE!</v>
      </c>
    </row>
    <row r="150" spans="1:17" x14ac:dyDescent="0.3">
      <c r="A150" s="2" t="s">
        <v>26</v>
      </c>
      <c r="B150" s="2"/>
      <c r="C150" s="33" t="e">
        <f t="shared" ref="C150:P150" si="9">C135*C147</f>
        <v>#VALUE!</v>
      </c>
      <c r="D150" s="33" t="e">
        <f t="shared" si="9"/>
        <v>#VALUE!</v>
      </c>
      <c r="E150" s="33" t="e">
        <f t="shared" si="9"/>
        <v>#VALUE!</v>
      </c>
      <c r="F150" s="33" t="e">
        <f t="shared" si="9"/>
        <v>#VALUE!</v>
      </c>
      <c r="G150" s="33" t="e">
        <f t="shared" si="9"/>
        <v>#VALUE!</v>
      </c>
      <c r="H150" s="33" t="e">
        <f t="shared" si="9"/>
        <v>#VALUE!</v>
      </c>
      <c r="I150" s="33" t="e">
        <f t="shared" si="9"/>
        <v>#VALUE!</v>
      </c>
      <c r="J150" s="33" t="e">
        <f t="shared" si="9"/>
        <v>#VALUE!</v>
      </c>
      <c r="K150" s="33" t="e">
        <f t="shared" si="9"/>
        <v>#VALUE!</v>
      </c>
      <c r="L150" s="33" t="e">
        <f t="shared" si="9"/>
        <v>#VALUE!</v>
      </c>
      <c r="M150" s="33" t="e">
        <f t="shared" si="9"/>
        <v>#VALUE!</v>
      </c>
      <c r="N150" s="33" t="e">
        <f t="shared" si="9"/>
        <v>#VALUE!</v>
      </c>
      <c r="O150" s="33" t="e">
        <f t="shared" si="9"/>
        <v>#VALUE!</v>
      </c>
      <c r="P150" s="33" t="e">
        <f t="shared" si="9"/>
        <v>#VALUE!</v>
      </c>
      <c r="Q150" s="33" t="e">
        <f>SUM(C150:P150)</f>
        <v>#VALUE!</v>
      </c>
    </row>
    <row r="151" spans="1:17" x14ac:dyDescent="0.3">
      <c r="A151" s="2" t="s">
        <v>24</v>
      </c>
      <c r="B151" s="2"/>
      <c r="C151" s="33" t="e">
        <f>C149+C150</f>
        <v>#VALUE!</v>
      </c>
      <c r="D151" s="33" t="e">
        <f>D149+D150</f>
        <v>#VALUE!</v>
      </c>
      <c r="E151" s="33" t="e">
        <f t="shared" ref="E151:J151" si="10">E149+E150</f>
        <v>#VALUE!</v>
      </c>
      <c r="F151" s="33" t="e">
        <f t="shared" si="10"/>
        <v>#VALUE!</v>
      </c>
      <c r="G151" s="33" t="e">
        <f t="shared" si="10"/>
        <v>#VALUE!</v>
      </c>
      <c r="H151" s="33" t="e">
        <f t="shared" si="10"/>
        <v>#VALUE!</v>
      </c>
      <c r="I151" s="33" t="e">
        <f t="shared" si="10"/>
        <v>#VALUE!</v>
      </c>
      <c r="J151" s="33" t="e">
        <f t="shared" si="10"/>
        <v>#VALUE!</v>
      </c>
      <c r="K151" s="33" t="e">
        <f t="shared" ref="K151:L151" si="11">K149+K150</f>
        <v>#VALUE!</v>
      </c>
      <c r="L151" s="33" t="e">
        <f t="shared" si="11"/>
        <v>#VALUE!</v>
      </c>
      <c r="M151" s="33" t="e">
        <f t="shared" ref="M151" si="12">M149+M150</f>
        <v>#VALUE!</v>
      </c>
      <c r="N151" s="33" t="e">
        <f t="shared" ref="N151:P151" si="13">N149+N150</f>
        <v>#VALUE!</v>
      </c>
      <c r="O151" s="33" t="e">
        <f t="shared" si="13"/>
        <v>#VALUE!</v>
      </c>
      <c r="P151" s="33" t="e">
        <f t="shared" si="13"/>
        <v>#VALUE!</v>
      </c>
      <c r="Q151" s="33" t="e">
        <f>SUM(C151:P151)</f>
        <v>#VALUE!</v>
      </c>
    </row>
    <row r="152" spans="1:17" x14ac:dyDescent="0.3">
      <c r="A152" s="27" t="s">
        <v>168</v>
      </c>
      <c r="B152" s="27"/>
      <c r="C152" s="186">
        <v>0.05</v>
      </c>
      <c r="D152" s="186">
        <v>0.05</v>
      </c>
      <c r="E152" s="186">
        <v>0.05</v>
      </c>
      <c r="F152" s="186">
        <v>0.05</v>
      </c>
      <c r="G152" s="186">
        <v>0.05</v>
      </c>
      <c r="H152" s="186">
        <v>0.05</v>
      </c>
      <c r="I152" s="186">
        <v>0.05</v>
      </c>
      <c r="J152" s="186">
        <v>0.05</v>
      </c>
      <c r="K152" s="186">
        <v>0.05</v>
      </c>
      <c r="L152" s="186">
        <v>0.05</v>
      </c>
      <c r="M152" s="186">
        <v>0.05</v>
      </c>
      <c r="N152" s="186">
        <v>0.05</v>
      </c>
      <c r="O152" s="186">
        <v>0.05</v>
      </c>
      <c r="P152" s="186">
        <v>0.05</v>
      </c>
      <c r="Q152" s="186">
        <v>0.05</v>
      </c>
    </row>
    <row r="153" spans="1:17" x14ac:dyDescent="0.3">
      <c r="A153" s="27" t="s">
        <v>169</v>
      </c>
      <c r="B153" s="27"/>
      <c r="C153" s="187" t="e">
        <f>C151*C152</f>
        <v>#VALUE!</v>
      </c>
      <c r="D153" s="187" t="e">
        <f>D151*D152</f>
        <v>#VALUE!</v>
      </c>
      <c r="E153" s="187" t="e">
        <f t="shared" ref="E153:J153" si="14">E151*E152</f>
        <v>#VALUE!</v>
      </c>
      <c r="F153" s="187" t="e">
        <f t="shared" si="14"/>
        <v>#VALUE!</v>
      </c>
      <c r="G153" s="187" t="e">
        <f t="shared" si="14"/>
        <v>#VALUE!</v>
      </c>
      <c r="H153" s="187" t="e">
        <f t="shared" si="14"/>
        <v>#VALUE!</v>
      </c>
      <c r="I153" s="187" t="e">
        <f t="shared" si="14"/>
        <v>#VALUE!</v>
      </c>
      <c r="J153" s="187" t="e">
        <f t="shared" si="14"/>
        <v>#VALUE!</v>
      </c>
      <c r="K153" s="187" t="e">
        <f t="shared" ref="K153:L153" si="15">K151*K152</f>
        <v>#VALUE!</v>
      </c>
      <c r="L153" s="187" t="e">
        <f t="shared" si="15"/>
        <v>#VALUE!</v>
      </c>
      <c r="M153" s="187" t="e">
        <f t="shared" ref="M153" si="16">M151*M152</f>
        <v>#VALUE!</v>
      </c>
      <c r="N153" s="187" t="e">
        <f t="shared" ref="N153:P153" si="17">N151*N152</f>
        <v>#VALUE!</v>
      </c>
      <c r="O153" s="187" t="e">
        <f t="shared" si="17"/>
        <v>#VALUE!</v>
      </c>
      <c r="P153" s="187" t="e">
        <f t="shared" si="17"/>
        <v>#VALUE!</v>
      </c>
      <c r="Q153" s="187" t="e">
        <f>SUM(C153:P153)</f>
        <v>#VALUE!</v>
      </c>
    </row>
    <row r="154" spans="1:17" x14ac:dyDescent="0.3">
      <c r="A154" s="139" t="s">
        <v>170</v>
      </c>
      <c r="B154" s="27"/>
      <c r="C154" s="187" t="e">
        <f>C151+C153</f>
        <v>#VALUE!</v>
      </c>
      <c r="D154" s="187" t="e">
        <f>D151+D153</f>
        <v>#VALUE!</v>
      </c>
      <c r="E154" s="187" t="e">
        <f t="shared" ref="E154:J154" si="18">E151+E153</f>
        <v>#VALUE!</v>
      </c>
      <c r="F154" s="187" t="e">
        <f t="shared" si="18"/>
        <v>#VALUE!</v>
      </c>
      <c r="G154" s="187" t="e">
        <f t="shared" si="18"/>
        <v>#VALUE!</v>
      </c>
      <c r="H154" s="187" t="e">
        <f t="shared" si="18"/>
        <v>#VALUE!</v>
      </c>
      <c r="I154" s="187" t="e">
        <f t="shared" si="18"/>
        <v>#VALUE!</v>
      </c>
      <c r="J154" s="187" t="e">
        <f t="shared" si="18"/>
        <v>#VALUE!</v>
      </c>
      <c r="K154" s="187" t="e">
        <f t="shared" ref="K154:L154" si="19">K151+K153</f>
        <v>#VALUE!</v>
      </c>
      <c r="L154" s="187" t="e">
        <f t="shared" si="19"/>
        <v>#VALUE!</v>
      </c>
      <c r="M154" s="187" t="e">
        <f t="shared" ref="M154" si="20">M151+M153</f>
        <v>#VALUE!</v>
      </c>
      <c r="N154" s="187" t="e">
        <f t="shared" ref="N154:P154" si="21">N151+N153</f>
        <v>#VALUE!</v>
      </c>
      <c r="O154" s="187" t="e">
        <f t="shared" si="21"/>
        <v>#VALUE!</v>
      </c>
      <c r="P154" s="187" t="e">
        <f t="shared" si="21"/>
        <v>#VALUE!</v>
      </c>
      <c r="Q154" s="187" t="e">
        <f>SUM(C154:P154)</f>
        <v>#VALUE!</v>
      </c>
    </row>
    <row r="155" spans="1:17" ht="15" thickBot="1" x14ac:dyDescent="0.35">
      <c r="A155" s="78"/>
      <c r="B155" s="79"/>
      <c r="C155" s="80"/>
      <c r="D155" s="80"/>
      <c r="E155" s="80"/>
      <c r="F155" s="80"/>
      <c r="G155" s="80"/>
      <c r="H155" s="80"/>
      <c r="I155" s="80"/>
      <c r="J155" s="80"/>
      <c r="K155" s="80"/>
      <c r="L155" s="80"/>
      <c r="M155" s="80"/>
      <c r="N155" s="80"/>
      <c r="O155" s="80"/>
      <c r="P155" s="80"/>
      <c r="Q155" s="80"/>
    </row>
    <row r="156" spans="1:17" ht="23.4" x14ac:dyDescent="0.45">
      <c r="B156" s="188" t="s">
        <v>28</v>
      </c>
    </row>
    <row r="157" spans="1:17" ht="23.4" x14ac:dyDescent="0.45">
      <c r="B157" s="189" t="s">
        <v>29</v>
      </c>
    </row>
  </sheetData>
  <sheetProtection algorithmName="SHA-512" hashValue="x9TgFlY08evjv5we8M2yWsmJAxowfOYf+/15eLZgAUbMkduor7ic0Ro+ZcqKSPr6DxdR/5hHiPaAEFO9y2lOVA==" saltValue="WzR9pq6B8l+oBl4P2nhoUw==" spinCount="100000" sheet="1" objects="1" scenarios="1"/>
  <mergeCells count="9">
    <mergeCell ref="B37:P37"/>
    <mergeCell ref="C1:P1"/>
    <mergeCell ref="K2:P2"/>
    <mergeCell ref="A1:B3"/>
    <mergeCell ref="C2:J2"/>
    <mergeCell ref="K11:P21"/>
    <mergeCell ref="K23:P27"/>
    <mergeCell ref="K29:P32"/>
    <mergeCell ref="K34:P36"/>
  </mergeCells>
  <phoneticPr fontId="25"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635D8-051C-40E2-A5A6-7191A92310E8}">
  <sheetPr>
    <tabColor theme="9" tint="0.59999389629810485"/>
  </sheetPr>
  <dimension ref="A1:J163"/>
  <sheetViews>
    <sheetView zoomScale="80" zoomScaleNormal="80" workbookViewId="0">
      <pane ySplit="11" topLeftCell="A39" activePane="bottomLeft" state="frozen"/>
      <selection pane="bottomLeft" activeCell="I22" sqref="I22"/>
    </sheetView>
  </sheetViews>
  <sheetFormatPr defaultRowHeight="14.4" x14ac:dyDescent="0.3"/>
  <cols>
    <col min="1" max="1" width="79.33203125" customWidth="1"/>
    <col min="2" max="2" width="24" style="36" customWidth="1"/>
    <col min="3" max="7" width="24.5546875" style="36" customWidth="1"/>
    <col min="8" max="8" width="4.6640625" customWidth="1"/>
    <col min="9" max="9" width="22.5546875" customWidth="1"/>
  </cols>
  <sheetData>
    <row r="1" spans="1:10" ht="25.8" x14ac:dyDescent="0.3">
      <c r="A1" s="272" t="s">
        <v>234</v>
      </c>
      <c r="B1" s="272"/>
      <c r="C1" s="272"/>
      <c r="D1" s="272"/>
      <c r="E1" s="272"/>
      <c r="F1" s="272"/>
      <c r="G1" s="272"/>
    </row>
    <row r="3" spans="1:10" x14ac:dyDescent="0.3">
      <c r="A3" s="204" t="s">
        <v>61</v>
      </c>
    </row>
    <row r="4" spans="1:10" x14ac:dyDescent="0.3">
      <c r="A4" s="203" t="s">
        <v>374</v>
      </c>
    </row>
    <row r="5" spans="1:10" x14ac:dyDescent="0.3">
      <c r="A5" s="203" t="s">
        <v>62</v>
      </c>
    </row>
    <row r="6" spans="1:10" x14ac:dyDescent="0.3">
      <c r="A6" s="203" t="s">
        <v>389</v>
      </c>
    </row>
    <row r="7" spans="1:10" x14ac:dyDescent="0.3">
      <c r="A7" s="203" t="s">
        <v>63</v>
      </c>
    </row>
    <row r="8" spans="1:10" x14ac:dyDescent="0.3">
      <c r="A8" s="203" t="s">
        <v>69</v>
      </c>
    </row>
    <row r="11" spans="1:10" ht="28.8" x14ac:dyDescent="0.3">
      <c r="B11" s="42" t="s">
        <v>50</v>
      </c>
      <c r="C11" s="42" t="s">
        <v>51</v>
      </c>
      <c r="D11" s="42" t="s">
        <v>52</v>
      </c>
      <c r="E11" s="140" t="s">
        <v>229</v>
      </c>
      <c r="F11" s="140" t="s">
        <v>230</v>
      </c>
      <c r="G11" s="140" t="s">
        <v>231</v>
      </c>
    </row>
    <row r="12" spans="1:10" s="56" customFormat="1" x14ac:dyDescent="0.3">
      <c r="B12" s="57"/>
      <c r="C12" s="57"/>
      <c r="D12" s="57"/>
      <c r="E12" s="58"/>
      <c r="F12" s="58"/>
      <c r="G12" s="58"/>
    </row>
    <row r="13" spans="1:10" s="50" customFormat="1" ht="21" x14ac:dyDescent="0.4">
      <c r="A13" s="54" t="s">
        <v>211</v>
      </c>
      <c r="B13" s="55"/>
      <c r="C13" s="55"/>
      <c r="D13" s="55"/>
      <c r="E13" s="55"/>
      <c r="F13" s="55"/>
      <c r="G13" s="55"/>
    </row>
    <row r="14" spans="1:10" s="48" customFormat="1" ht="18" x14ac:dyDescent="0.35">
      <c r="A14" s="46" t="s">
        <v>43</v>
      </c>
      <c r="B14" s="47"/>
      <c r="C14" s="47"/>
      <c r="D14" s="47"/>
      <c r="E14" s="47"/>
      <c r="F14" s="47"/>
      <c r="G14" s="47"/>
    </row>
    <row r="15" spans="1:10" s="53" customFormat="1" ht="15.6" x14ac:dyDescent="0.3">
      <c r="A15" s="51" t="s">
        <v>197</v>
      </c>
      <c r="B15" s="52"/>
      <c r="C15" s="52"/>
      <c r="D15" s="52"/>
      <c r="E15" s="52"/>
      <c r="F15" s="52"/>
      <c r="G15" s="52"/>
    </row>
    <row r="16" spans="1:10" ht="15.6" x14ac:dyDescent="0.3">
      <c r="A16" s="40" t="s">
        <v>53</v>
      </c>
      <c r="B16" s="41" t="s">
        <v>37</v>
      </c>
      <c r="C16" s="41" t="s">
        <v>37</v>
      </c>
      <c r="D16" s="269" t="s">
        <v>56</v>
      </c>
      <c r="E16" s="219"/>
      <c r="F16" s="219"/>
      <c r="G16" s="219"/>
      <c r="H16" s="53"/>
      <c r="I16" s="53"/>
      <c r="J16" s="53"/>
    </row>
    <row r="17" spans="1:10" ht="15.6" x14ac:dyDescent="0.3">
      <c r="A17" s="40" t="s">
        <v>70</v>
      </c>
      <c r="B17" s="41" t="s">
        <v>245</v>
      </c>
      <c r="C17" s="41" t="s">
        <v>246</v>
      </c>
      <c r="D17" s="270"/>
      <c r="E17" s="219"/>
      <c r="F17" s="219"/>
      <c r="G17" s="219"/>
      <c r="H17" s="53"/>
      <c r="I17" s="53"/>
      <c r="J17" s="53"/>
    </row>
    <row r="18" spans="1:10" x14ac:dyDescent="0.3">
      <c r="A18" s="40" t="s">
        <v>71</v>
      </c>
      <c r="B18" s="41" t="s">
        <v>40</v>
      </c>
      <c r="C18" s="41" t="s">
        <v>40</v>
      </c>
      <c r="D18" s="270"/>
      <c r="E18" s="219"/>
      <c r="F18" s="219"/>
      <c r="G18" s="219"/>
    </row>
    <row r="19" spans="1:10" x14ac:dyDescent="0.3">
      <c r="A19" s="40" t="s">
        <v>72</v>
      </c>
      <c r="B19" s="41" t="s">
        <v>41</v>
      </c>
      <c r="C19" s="41" t="s">
        <v>41</v>
      </c>
      <c r="D19" s="271"/>
      <c r="E19" s="219"/>
      <c r="F19" s="219"/>
      <c r="G19" s="219"/>
    </row>
    <row r="20" spans="1:10" x14ac:dyDescent="0.3">
      <c r="A20" s="40" t="s">
        <v>54</v>
      </c>
      <c r="B20" s="265" t="s">
        <v>55</v>
      </c>
      <c r="C20" s="266"/>
      <c r="D20" s="41" t="s">
        <v>40</v>
      </c>
      <c r="E20" s="219"/>
      <c r="F20" s="219"/>
      <c r="G20" s="219"/>
    </row>
    <row r="21" spans="1:10" x14ac:dyDescent="0.3">
      <c r="A21" s="40" t="s">
        <v>38</v>
      </c>
      <c r="B21" s="267"/>
      <c r="C21" s="268"/>
      <c r="D21" s="41" t="s">
        <v>41</v>
      </c>
      <c r="E21" s="219"/>
      <c r="F21" s="219"/>
      <c r="G21" s="219"/>
    </row>
    <row r="22" spans="1:10" ht="30" customHeight="1" x14ac:dyDescent="0.3">
      <c r="A22" s="43" t="s">
        <v>236</v>
      </c>
      <c r="B22" s="104"/>
      <c r="C22" s="104"/>
      <c r="D22" s="104"/>
      <c r="E22" s="220"/>
      <c r="F22" s="220"/>
      <c r="G22" s="220"/>
    </row>
    <row r="23" spans="1:10" s="48" customFormat="1" ht="18" x14ac:dyDescent="0.35">
      <c r="A23" s="46" t="s">
        <v>60</v>
      </c>
      <c r="B23" s="47"/>
      <c r="C23" s="47"/>
      <c r="D23" s="47"/>
      <c r="E23" s="47"/>
      <c r="F23" s="47"/>
      <c r="G23" s="47"/>
    </row>
    <row r="24" spans="1:10" s="53" customFormat="1" ht="15.6" x14ac:dyDescent="0.3">
      <c r="A24" s="51" t="s">
        <v>68</v>
      </c>
      <c r="B24" s="52"/>
      <c r="C24" s="52"/>
      <c r="D24" s="52"/>
      <c r="E24" s="52"/>
      <c r="F24" s="52"/>
      <c r="G24" s="52"/>
    </row>
    <row r="25" spans="1:10" x14ac:dyDescent="0.3">
      <c r="A25" s="40" t="s">
        <v>381</v>
      </c>
      <c r="B25" s="221" t="s">
        <v>57</v>
      </c>
      <c r="C25" s="221" t="s">
        <v>57</v>
      </c>
      <c r="D25" s="221" t="s">
        <v>57</v>
      </c>
      <c r="E25" s="221" t="s">
        <v>57</v>
      </c>
      <c r="F25" s="221" t="s">
        <v>57</v>
      </c>
      <c r="G25" s="221" t="s">
        <v>57</v>
      </c>
    </row>
    <row r="26" spans="1:10" x14ac:dyDescent="0.3">
      <c r="A26" s="40" t="s">
        <v>421</v>
      </c>
      <c r="B26" s="221" t="s">
        <v>373</v>
      </c>
      <c r="C26" s="221" t="s">
        <v>373</v>
      </c>
      <c r="D26" s="221" t="s">
        <v>373</v>
      </c>
      <c r="E26" s="221" t="s">
        <v>373</v>
      </c>
      <c r="F26" s="221" t="s">
        <v>373</v>
      </c>
      <c r="G26" s="221" t="s">
        <v>373</v>
      </c>
    </row>
    <row r="27" spans="1:10" x14ac:dyDescent="0.3">
      <c r="A27" s="40" t="s">
        <v>382</v>
      </c>
      <c r="B27" s="221" t="s">
        <v>58</v>
      </c>
      <c r="C27" s="221" t="s">
        <v>58</v>
      </c>
      <c r="D27" s="221" t="s">
        <v>58</v>
      </c>
      <c r="E27" s="221" t="s">
        <v>58</v>
      </c>
      <c r="F27" s="221" t="s">
        <v>58</v>
      </c>
      <c r="G27" s="221" t="s">
        <v>58</v>
      </c>
    </row>
    <row r="28" spans="1:10" x14ac:dyDescent="0.3">
      <c r="A28" s="40" t="s">
        <v>380</v>
      </c>
      <c r="B28" s="221" t="s">
        <v>218</v>
      </c>
      <c r="C28" s="221" t="s">
        <v>218</v>
      </c>
      <c r="D28" s="221" t="s">
        <v>218</v>
      </c>
      <c r="E28" s="221" t="s">
        <v>218</v>
      </c>
      <c r="F28" s="221" t="s">
        <v>218</v>
      </c>
      <c r="G28" s="221" t="s">
        <v>218</v>
      </c>
    </row>
    <row r="29" spans="1:10" s="7" customFormat="1" ht="30" customHeight="1" x14ac:dyDescent="0.3">
      <c r="A29" s="43" t="s">
        <v>379</v>
      </c>
      <c r="B29" s="138"/>
      <c r="C29" s="138"/>
      <c r="D29" s="222" t="s">
        <v>67</v>
      </c>
      <c r="E29" s="222" t="s">
        <v>67</v>
      </c>
      <c r="F29" s="222" t="s">
        <v>67</v>
      </c>
      <c r="G29" s="222" t="s">
        <v>67</v>
      </c>
    </row>
    <row r="30" spans="1:10" x14ac:dyDescent="0.3">
      <c r="A30" s="40" t="s">
        <v>378</v>
      </c>
      <c r="B30" s="223" t="s">
        <v>199</v>
      </c>
      <c r="C30" s="223" t="s">
        <v>199</v>
      </c>
      <c r="D30" s="223" t="s">
        <v>199</v>
      </c>
      <c r="E30" s="223" t="s">
        <v>199</v>
      </c>
      <c r="F30" s="223" t="s">
        <v>199</v>
      </c>
      <c r="G30" s="223" t="s">
        <v>199</v>
      </c>
    </row>
    <row r="31" spans="1:10" x14ac:dyDescent="0.3">
      <c r="A31" s="40" t="s">
        <v>377</v>
      </c>
      <c r="B31" s="221" t="s">
        <v>198</v>
      </c>
      <c r="C31" s="221" t="s">
        <v>198</v>
      </c>
      <c r="D31" s="221" t="s">
        <v>198</v>
      </c>
      <c r="E31" s="221" t="s">
        <v>198</v>
      </c>
      <c r="F31" s="221" t="s">
        <v>198</v>
      </c>
      <c r="G31" s="221" t="s">
        <v>198</v>
      </c>
    </row>
    <row r="32" spans="1:10" x14ac:dyDescent="0.3">
      <c r="A32" s="40" t="s">
        <v>376</v>
      </c>
      <c r="B32" s="224" t="s">
        <v>310</v>
      </c>
      <c r="C32" s="224" t="s">
        <v>310</v>
      </c>
      <c r="D32" s="224" t="s">
        <v>310</v>
      </c>
      <c r="E32" s="224" t="s">
        <v>310</v>
      </c>
      <c r="F32" s="224" t="s">
        <v>310</v>
      </c>
      <c r="G32" s="224" t="s">
        <v>310</v>
      </c>
    </row>
    <row r="33" spans="1:7" x14ac:dyDescent="0.3">
      <c r="A33" s="40" t="s">
        <v>375</v>
      </c>
      <c r="B33" s="221" t="s">
        <v>39</v>
      </c>
      <c r="C33" s="221" t="s">
        <v>39</v>
      </c>
      <c r="D33" s="221" t="s">
        <v>39</v>
      </c>
      <c r="E33" s="221" t="s">
        <v>39</v>
      </c>
      <c r="F33" s="221" t="s">
        <v>39</v>
      </c>
      <c r="G33" s="221" t="s">
        <v>39</v>
      </c>
    </row>
    <row r="34" spans="1:7" s="7" customFormat="1" ht="30" customHeight="1" x14ac:dyDescent="0.3">
      <c r="A34" s="43" t="s">
        <v>392</v>
      </c>
      <c r="B34" s="222" t="s">
        <v>391</v>
      </c>
      <c r="C34" s="222" t="s">
        <v>391</v>
      </c>
      <c r="D34" s="138"/>
      <c r="E34" s="222" t="s">
        <v>391</v>
      </c>
      <c r="F34" s="222" t="s">
        <v>391</v>
      </c>
      <c r="G34" s="222" t="s">
        <v>391</v>
      </c>
    </row>
    <row r="35" spans="1:7" x14ac:dyDescent="0.3">
      <c r="A35" s="40" t="s">
        <v>383</v>
      </c>
      <c r="B35" s="222" t="s">
        <v>393</v>
      </c>
      <c r="C35" s="222" t="s">
        <v>393</v>
      </c>
      <c r="D35" s="138"/>
      <c r="E35" s="215" t="s">
        <v>393</v>
      </c>
      <c r="F35" s="215" t="s">
        <v>393</v>
      </c>
      <c r="G35" s="215" t="s">
        <v>393</v>
      </c>
    </row>
    <row r="36" spans="1:7" x14ac:dyDescent="0.3">
      <c r="A36" s="40" t="s">
        <v>384</v>
      </c>
      <c r="B36" s="221" t="s">
        <v>67</v>
      </c>
      <c r="C36" s="221" t="s">
        <v>67</v>
      </c>
      <c r="D36" s="138"/>
      <c r="E36" s="221" t="s">
        <v>67</v>
      </c>
      <c r="F36" s="221" t="s">
        <v>67</v>
      </c>
      <c r="G36" s="221" t="s">
        <v>67</v>
      </c>
    </row>
    <row r="37" spans="1:7" x14ac:dyDescent="0.3">
      <c r="A37" s="40" t="s">
        <v>385</v>
      </c>
      <c r="B37" s="221" t="s">
        <v>198</v>
      </c>
      <c r="C37" s="221" t="s">
        <v>198</v>
      </c>
      <c r="D37" s="138"/>
      <c r="E37" s="221" t="s">
        <v>198</v>
      </c>
      <c r="F37" s="221" t="s">
        <v>198</v>
      </c>
      <c r="G37" s="221" t="s">
        <v>198</v>
      </c>
    </row>
    <row r="38" spans="1:7" x14ac:dyDescent="0.3">
      <c r="A38" s="40" t="s">
        <v>386</v>
      </c>
      <c r="B38" s="224" t="s">
        <v>310</v>
      </c>
      <c r="C38" s="224" t="s">
        <v>310</v>
      </c>
      <c r="D38" s="138"/>
      <c r="E38" s="224" t="s">
        <v>310</v>
      </c>
      <c r="F38" s="224" t="s">
        <v>310</v>
      </c>
      <c r="G38" s="224" t="s">
        <v>310</v>
      </c>
    </row>
    <row r="39" spans="1:7" s="7" customFormat="1" ht="30" customHeight="1" x14ac:dyDescent="0.3">
      <c r="A39" s="43" t="s">
        <v>390</v>
      </c>
      <c r="B39" s="138"/>
      <c r="C39" s="222" t="s">
        <v>391</v>
      </c>
      <c r="D39" s="222" t="s">
        <v>391</v>
      </c>
      <c r="E39" s="222" t="s">
        <v>391</v>
      </c>
      <c r="F39" s="222" t="s">
        <v>391</v>
      </c>
      <c r="G39" s="222" t="s">
        <v>391</v>
      </c>
    </row>
    <row r="40" spans="1:7" s="7" customFormat="1" ht="30" customHeight="1" x14ac:dyDescent="0.3">
      <c r="A40" s="43" t="s">
        <v>394</v>
      </c>
      <c r="B40" s="138"/>
      <c r="C40" s="222" t="s">
        <v>395</v>
      </c>
      <c r="D40" s="222" t="s">
        <v>395</v>
      </c>
      <c r="E40" s="222" t="s">
        <v>395</v>
      </c>
      <c r="F40" s="222" t="s">
        <v>395</v>
      </c>
      <c r="G40" s="222" t="s">
        <v>395</v>
      </c>
    </row>
    <row r="41" spans="1:7" x14ac:dyDescent="0.3">
      <c r="A41" s="40" t="s">
        <v>396</v>
      </c>
      <c r="B41" s="138"/>
      <c r="C41" s="215" t="s">
        <v>393</v>
      </c>
      <c r="D41" s="215" t="s">
        <v>393</v>
      </c>
      <c r="E41" s="215" t="s">
        <v>393</v>
      </c>
      <c r="F41" s="215" t="s">
        <v>393</v>
      </c>
      <c r="G41" s="215" t="s">
        <v>393</v>
      </c>
    </row>
    <row r="42" spans="1:7" x14ac:dyDescent="0.3">
      <c r="A42" s="40" t="s">
        <v>387</v>
      </c>
      <c r="B42" s="138"/>
      <c r="C42" s="221" t="s">
        <v>67</v>
      </c>
      <c r="D42" s="221" t="s">
        <v>67</v>
      </c>
      <c r="E42" s="221" t="s">
        <v>67</v>
      </c>
      <c r="F42" s="221" t="s">
        <v>67</v>
      </c>
      <c r="G42" s="221" t="s">
        <v>67</v>
      </c>
    </row>
    <row r="43" spans="1:7" x14ac:dyDescent="0.3">
      <c r="A43" s="40" t="s">
        <v>388</v>
      </c>
      <c r="B43" s="138"/>
      <c r="C43" s="221" t="s">
        <v>198</v>
      </c>
      <c r="D43" s="221" t="s">
        <v>198</v>
      </c>
      <c r="E43" s="221" t="s">
        <v>198</v>
      </c>
      <c r="F43" s="221" t="s">
        <v>198</v>
      </c>
      <c r="G43" s="221" t="s">
        <v>198</v>
      </c>
    </row>
    <row r="44" spans="1:7" x14ac:dyDescent="0.3">
      <c r="A44" s="40" t="s">
        <v>397</v>
      </c>
      <c r="B44" s="138"/>
      <c r="C44" s="224" t="s">
        <v>398</v>
      </c>
      <c r="D44" s="224" t="s">
        <v>398</v>
      </c>
      <c r="E44" s="224" t="s">
        <v>398</v>
      </c>
      <c r="F44" s="224" t="s">
        <v>398</v>
      </c>
      <c r="G44" s="224" t="s">
        <v>398</v>
      </c>
    </row>
    <row r="45" spans="1:7" x14ac:dyDescent="0.3">
      <c r="A45" s="40" t="s">
        <v>399</v>
      </c>
      <c r="B45" s="221" t="s">
        <v>39</v>
      </c>
      <c r="C45" s="221" t="s">
        <v>39</v>
      </c>
      <c r="D45" s="221" t="s">
        <v>39</v>
      </c>
      <c r="E45" s="221" t="s">
        <v>39</v>
      </c>
      <c r="F45" s="221" t="s">
        <v>39</v>
      </c>
      <c r="G45" s="221" t="s">
        <v>39</v>
      </c>
    </row>
    <row r="46" spans="1:7" x14ac:dyDescent="0.3">
      <c r="A46" s="40" t="s">
        <v>400</v>
      </c>
      <c r="B46" s="221" t="s">
        <v>39</v>
      </c>
      <c r="C46" s="221" t="s">
        <v>39</v>
      </c>
      <c r="D46" s="221" t="s">
        <v>39</v>
      </c>
      <c r="E46" s="221" t="s">
        <v>39</v>
      </c>
      <c r="F46" s="221" t="s">
        <v>39</v>
      </c>
      <c r="G46" s="221" t="s">
        <v>39</v>
      </c>
    </row>
    <row r="47" spans="1:7" x14ac:dyDescent="0.3">
      <c r="A47" s="40" t="s">
        <v>401</v>
      </c>
      <c r="B47" s="221" t="s">
        <v>39</v>
      </c>
      <c r="C47" s="221" t="s">
        <v>39</v>
      </c>
      <c r="D47" s="221" t="s">
        <v>39</v>
      </c>
      <c r="E47" s="221" t="s">
        <v>39</v>
      </c>
      <c r="F47" s="221" t="s">
        <v>39</v>
      </c>
      <c r="G47" s="221" t="s">
        <v>39</v>
      </c>
    </row>
    <row r="48" spans="1:7" x14ac:dyDescent="0.3">
      <c r="A48" s="40" t="s">
        <v>402</v>
      </c>
      <c r="B48" s="221" t="s">
        <v>39</v>
      </c>
      <c r="C48" s="221" t="s">
        <v>39</v>
      </c>
      <c r="D48" s="221" t="s">
        <v>39</v>
      </c>
      <c r="E48" s="221" t="s">
        <v>39</v>
      </c>
      <c r="F48" s="221" t="s">
        <v>39</v>
      </c>
      <c r="G48" s="221" t="s">
        <v>39</v>
      </c>
    </row>
    <row r="49" spans="1:7" s="199" customFormat="1" ht="52.95" customHeight="1" x14ac:dyDescent="0.3">
      <c r="A49" s="198" t="s">
        <v>403</v>
      </c>
      <c r="B49" s="225" t="s">
        <v>39</v>
      </c>
      <c r="C49" s="225" t="s">
        <v>39</v>
      </c>
      <c r="D49" s="225" t="s">
        <v>39</v>
      </c>
      <c r="E49" s="225" t="s">
        <v>39</v>
      </c>
      <c r="F49" s="225" t="s">
        <v>39</v>
      </c>
      <c r="G49" s="225" t="s">
        <v>39</v>
      </c>
    </row>
    <row r="50" spans="1:7" ht="20.399999999999999" x14ac:dyDescent="0.3">
      <c r="A50" s="43" t="s">
        <v>404</v>
      </c>
      <c r="B50" s="226" t="s">
        <v>247</v>
      </c>
      <c r="C50" s="226" t="s">
        <v>247</v>
      </c>
      <c r="D50" s="226" t="s">
        <v>247</v>
      </c>
      <c r="E50" s="226" t="s">
        <v>247</v>
      </c>
      <c r="F50" s="226" t="s">
        <v>247</v>
      </c>
      <c r="G50" s="226" t="s">
        <v>247</v>
      </c>
    </row>
    <row r="51" spans="1:7" x14ac:dyDescent="0.3">
      <c r="A51" s="40" t="s">
        <v>405</v>
      </c>
      <c r="B51" s="215" t="s">
        <v>59</v>
      </c>
      <c r="C51" s="215" t="s">
        <v>59</v>
      </c>
      <c r="D51" s="215" t="s">
        <v>59</v>
      </c>
      <c r="E51" s="215" t="s">
        <v>59</v>
      </c>
      <c r="F51" s="215" t="s">
        <v>59</v>
      </c>
      <c r="G51" s="215" t="s">
        <v>59</v>
      </c>
    </row>
    <row r="52" spans="1:7" s="7" customFormat="1" ht="20.399999999999999" x14ac:dyDescent="0.3">
      <c r="A52" s="43" t="s">
        <v>406</v>
      </c>
      <c r="B52" s="226" t="s">
        <v>64</v>
      </c>
      <c r="C52" s="226" t="s">
        <v>64</v>
      </c>
      <c r="D52" s="226" t="s">
        <v>64</v>
      </c>
      <c r="E52" s="226" t="s">
        <v>64</v>
      </c>
      <c r="F52" s="226" t="s">
        <v>64</v>
      </c>
      <c r="G52" s="226" t="s">
        <v>64</v>
      </c>
    </row>
    <row r="53" spans="1:7" s="7" customFormat="1" ht="30" customHeight="1" x14ac:dyDescent="0.3">
      <c r="A53" s="198" t="s">
        <v>407</v>
      </c>
      <c r="B53" s="227" t="s">
        <v>59</v>
      </c>
      <c r="C53" s="227" t="s">
        <v>59</v>
      </c>
      <c r="D53" s="227" t="s">
        <v>59</v>
      </c>
      <c r="E53" s="227" t="s">
        <v>59</v>
      </c>
      <c r="F53" s="227" t="s">
        <v>59</v>
      </c>
      <c r="G53" s="227" t="s">
        <v>59</v>
      </c>
    </row>
    <row r="54" spans="1:7" s="7" customFormat="1" x14ac:dyDescent="0.3">
      <c r="A54" s="44" t="s">
        <v>65</v>
      </c>
      <c r="B54" s="45"/>
      <c r="C54" s="45"/>
      <c r="D54" s="45"/>
      <c r="E54" s="45"/>
      <c r="F54" s="45"/>
      <c r="G54" s="45"/>
    </row>
    <row r="55" spans="1:7" x14ac:dyDescent="0.3">
      <c r="A55" s="40" t="s">
        <v>422</v>
      </c>
      <c r="B55" s="228" t="s">
        <v>39</v>
      </c>
      <c r="C55" s="228" t="s">
        <v>39</v>
      </c>
      <c r="D55" s="228" t="s">
        <v>39</v>
      </c>
      <c r="E55" s="228" t="s">
        <v>39</v>
      </c>
      <c r="F55" s="228" t="s">
        <v>39</v>
      </c>
      <c r="G55" s="228" t="s">
        <v>39</v>
      </c>
    </row>
    <row r="56" spans="1:7" x14ac:dyDescent="0.3">
      <c r="A56" s="40" t="s">
        <v>423</v>
      </c>
      <c r="B56" s="228" t="s">
        <v>39</v>
      </c>
      <c r="C56" s="228" t="s">
        <v>39</v>
      </c>
      <c r="D56" s="228" t="s">
        <v>39</v>
      </c>
      <c r="E56" s="228" t="s">
        <v>39</v>
      </c>
      <c r="F56" s="228" t="s">
        <v>39</v>
      </c>
      <c r="G56" s="228" t="s">
        <v>39</v>
      </c>
    </row>
    <row r="57" spans="1:7" x14ac:dyDescent="0.3">
      <c r="A57" s="40" t="s">
        <v>424</v>
      </c>
      <c r="B57" s="228" t="s">
        <v>39</v>
      </c>
      <c r="C57" s="228" t="s">
        <v>39</v>
      </c>
      <c r="D57" s="228" t="s">
        <v>39</v>
      </c>
      <c r="E57" s="228" t="s">
        <v>39</v>
      </c>
      <c r="F57" s="228" t="s">
        <v>39</v>
      </c>
      <c r="G57" s="228" t="s">
        <v>39</v>
      </c>
    </row>
    <row r="58" spans="1:7" x14ac:dyDescent="0.3">
      <c r="A58" s="40" t="s">
        <v>425</v>
      </c>
      <c r="B58" s="228" t="s">
        <v>39</v>
      </c>
      <c r="C58" s="228" t="s">
        <v>39</v>
      </c>
      <c r="D58" s="228" t="s">
        <v>39</v>
      </c>
      <c r="E58" s="228" t="s">
        <v>39</v>
      </c>
      <c r="F58" s="228" t="s">
        <v>39</v>
      </c>
      <c r="G58" s="228" t="s">
        <v>39</v>
      </c>
    </row>
    <row r="59" spans="1:7" x14ac:dyDescent="0.3">
      <c r="A59" s="40" t="s">
        <v>426</v>
      </c>
      <c r="B59" s="228" t="s">
        <v>39</v>
      </c>
      <c r="C59" s="228" t="s">
        <v>39</v>
      </c>
      <c r="D59" s="228" t="s">
        <v>39</v>
      </c>
      <c r="E59" s="228" t="s">
        <v>39</v>
      </c>
      <c r="F59" s="228" t="s">
        <v>39</v>
      </c>
      <c r="G59" s="228" t="s">
        <v>39</v>
      </c>
    </row>
    <row r="60" spans="1:7" x14ac:dyDescent="0.3">
      <c r="A60" s="40" t="s">
        <v>427</v>
      </c>
      <c r="B60" s="228" t="s">
        <v>39</v>
      </c>
      <c r="C60" s="228" t="s">
        <v>39</v>
      </c>
      <c r="D60" s="228" t="s">
        <v>39</v>
      </c>
      <c r="E60" s="228" t="s">
        <v>39</v>
      </c>
      <c r="F60" s="228" t="s">
        <v>39</v>
      </c>
      <c r="G60" s="228" t="s">
        <v>39</v>
      </c>
    </row>
    <row r="61" spans="1:7" x14ac:dyDescent="0.3">
      <c r="A61" s="40" t="s">
        <v>428</v>
      </c>
      <c r="B61" s="228" t="s">
        <v>39</v>
      </c>
      <c r="C61" s="228" t="s">
        <v>39</v>
      </c>
      <c r="D61" s="228" t="s">
        <v>39</v>
      </c>
      <c r="E61" s="228" t="s">
        <v>39</v>
      </c>
      <c r="F61" s="228" t="s">
        <v>39</v>
      </c>
      <c r="G61" s="228" t="s">
        <v>39</v>
      </c>
    </row>
    <row r="62" spans="1:7" x14ac:dyDescent="0.3">
      <c r="A62" s="40" t="s">
        <v>429</v>
      </c>
      <c r="B62" s="228" t="s">
        <v>39</v>
      </c>
      <c r="C62" s="228" t="s">
        <v>39</v>
      </c>
      <c r="D62" s="228" t="s">
        <v>39</v>
      </c>
      <c r="E62" s="228" t="s">
        <v>39</v>
      </c>
      <c r="F62" s="228" t="s">
        <v>39</v>
      </c>
      <c r="G62" s="228" t="s">
        <v>39</v>
      </c>
    </row>
    <row r="63" spans="1:7" s="7" customFormat="1" x14ac:dyDescent="0.3">
      <c r="A63" s="44" t="s">
        <v>66</v>
      </c>
      <c r="B63" s="45"/>
      <c r="C63" s="45"/>
      <c r="D63" s="45"/>
      <c r="E63" s="45"/>
      <c r="F63" s="45"/>
      <c r="G63" s="45"/>
    </row>
    <row r="64" spans="1:7" s="7" customFormat="1" ht="30" customHeight="1" x14ac:dyDescent="0.3">
      <c r="A64" s="43" t="s">
        <v>410</v>
      </c>
      <c r="B64" s="209" t="s">
        <v>409</v>
      </c>
      <c r="C64" s="209" t="s">
        <v>409</v>
      </c>
      <c r="D64" s="209" t="s">
        <v>409</v>
      </c>
      <c r="E64" s="209" t="s">
        <v>409</v>
      </c>
      <c r="F64" s="209" t="s">
        <v>409</v>
      </c>
      <c r="G64" s="209" t="s">
        <v>409</v>
      </c>
    </row>
    <row r="65" spans="1:7" x14ac:dyDescent="0.3">
      <c r="A65" s="40" t="s">
        <v>411</v>
      </c>
      <c r="B65" s="228" t="s">
        <v>39</v>
      </c>
      <c r="C65" s="228" t="s">
        <v>39</v>
      </c>
      <c r="D65" s="228" t="s">
        <v>39</v>
      </c>
      <c r="E65" s="228" t="s">
        <v>39</v>
      </c>
      <c r="F65" s="228" t="s">
        <v>39</v>
      </c>
      <c r="G65" s="228" t="s">
        <v>39</v>
      </c>
    </row>
    <row r="66" spans="1:7" x14ac:dyDescent="0.3">
      <c r="A66" s="40" t="s">
        <v>412</v>
      </c>
      <c r="B66" s="228" t="s">
        <v>39</v>
      </c>
      <c r="C66" s="228" t="s">
        <v>39</v>
      </c>
      <c r="D66" s="228" t="s">
        <v>39</v>
      </c>
      <c r="E66" s="228" t="s">
        <v>39</v>
      </c>
      <c r="F66" s="228" t="s">
        <v>39</v>
      </c>
      <c r="G66" s="228" t="s">
        <v>39</v>
      </c>
    </row>
    <row r="67" spans="1:7" x14ac:dyDescent="0.3">
      <c r="A67" s="40" t="s">
        <v>420</v>
      </c>
      <c r="B67" s="228" t="s">
        <v>419</v>
      </c>
      <c r="C67" s="228" t="s">
        <v>419</v>
      </c>
      <c r="D67" s="228" t="s">
        <v>419</v>
      </c>
      <c r="E67" s="228" t="s">
        <v>419</v>
      </c>
      <c r="F67" s="228" t="s">
        <v>419</v>
      </c>
      <c r="G67" s="228" t="s">
        <v>419</v>
      </c>
    </row>
    <row r="68" spans="1:7" x14ac:dyDescent="0.3">
      <c r="A68" s="40" t="s">
        <v>413</v>
      </c>
      <c r="B68" s="228" t="s">
        <v>39</v>
      </c>
      <c r="C68" s="228" t="s">
        <v>39</v>
      </c>
      <c r="D68" s="228" t="s">
        <v>39</v>
      </c>
      <c r="E68" s="228" t="s">
        <v>39</v>
      </c>
      <c r="F68" s="228" t="s">
        <v>39</v>
      </c>
      <c r="G68" s="228" t="s">
        <v>39</v>
      </c>
    </row>
    <row r="69" spans="1:7" x14ac:dyDescent="0.3">
      <c r="A69" s="40" t="s">
        <v>414</v>
      </c>
      <c r="B69" s="228" t="s">
        <v>39</v>
      </c>
      <c r="C69" s="228" t="s">
        <v>39</v>
      </c>
      <c r="D69" s="228" t="s">
        <v>39</v>
      </c>
      <c r="E69" s="228" t="s">
        <v>39</v>
      </c>
      <c r="F69" s="228" t="s">
        <v>39</v>
      </c>
      <c r="G69" s="228" t="s">
        <v>39</v>
      </c>
    </row>
    <row r="70" spans="1:7" x14ac:dyDescent="0.3">
      <c r="A70" s="40" t="s">
        <v>415</v>
      </c>
      <c r="B70" s="228" t="s">
        <v>39</v>
      </c>
      <c r="C70" s="228" t="s">
        <v>39</v>
      </c>
      <c r="D70" s="228" t="s">
        <v>39</v>
      </c>
      <c r="E70" s="228" t="s">
        <v>39</v>
      </c>
      <c r="F70" s="228" t="s">
        <v>39</v>
      </c>
      <c r="G70" s="228" t="s">
        <v>39</v>
      </c>
    </row>
    <row r="71" spans="1:7" x14ac:dyDescent="0.3">
      <c r="A71" s="40" t="s">
        <v>416</v>
      </c>
      <c r="B71" s="228" t="s">
        <v>39</v>
      </c>
      <c r="C71" s="228" t="s">
        <v>39</v>
      </c>
      <c r="D71" s="228" t="s">
        <v>39</v>
      </c>
      <c r="E71" s="228" t="s">
        <v>39</v>
      </c>
      <c r="F71" s="228" t="s">
        <v>39</v>
      </c>
      <c r="G71" s="228" t="s">
        <v>39</v>
      </c>
    </row>
    <row r="72" spans="1:7" x14ac:dyDescent="0.3">
      <c r="A72" s="40" t="s">
        <v>417</v>
      </c>
      <c r="B72" s="228" t="s">
        <v>39</v>
      </c>
      <c r="C72" s="228" t="s">
        <v>39</v>
      </c>
      <c r="D72" s="228" t="s">
        <v>39</v>
      </c>
      <c r="E72" s="228" t="s">
        <v>39</v>
      </c>
      <c r="F72" s="228" t="s">
        <v>39</v>
      </c>
      <c r="G72" s="228" t="s">
        <v>39</v>
      </c>
    </row>
    <row r="73" spans="1:7" x14ac:dyDescent="0.3">
      <c r="A73" s="40" t="s">
        <v>418</v>
      </c>
      <c r="B73" s="228" t="s">
        <v>39</v>
      </c>
      <c r="C73" s="228" t="s">
        <v>39</v>
      </c>
      <c r="D73" s="228" t="s">
        <v>39</v>
      </c>
      <c r="E73" s="228" t="s">
        <v>39</v>
      </c>
      <c r="F73" s="228" t="s">
        <v>39</v>
      </c>
      <c r="G73" s="228" t="s">
        <v>39</v>
      </c>
    </row>
    <row r="74" spans="1:7" x14ac:dyDescent="0.3">
      <c r="A74" s="40" t="s">
        <v>408</v>
      </c>
      <c r="B74" s="228" t="s">
        <v>196</v>
      </c>
      <c r="C74" s="228" t="s">
        <v>196</v>
      </c>
      <c r="D74" s="228" t="s">
        <v>196</v>
      </c>
      <c r="E74" s="228" t="s">
        <v>196</v>
      </c>
      <c r="F74" s="228" t="s">
        <v>196</v>
      </c>
      <c r="G74" s="228" t="s">
        <v>196</v>
      </c>
    </row>
    <row r="75" spans="1:7" s="7" customFormat="1" x14ac:dyDescent="0.3">
      <c r="A75" s="44" t="s">
        <v>243</v>
      </c>
      <c r="B75" s="45"/>
      <c r="C75" s="45"/>
      <c r="D75" s="45"/>
      <c r="E75" s="45"/>
      <c r="F75" s="45"/>
      <c r="G75" s="45"/>
    </row>
    <row r="76" spans="1:7" x14ac:dyDescent="0.3">
      <c r="A76" s="40" t="s">
        <v>430</v>
      </c>
      <c r="B76" s="228" t="s">
        <v>39</v>
      </c>
      <c r="C76" s="228" t="s">
        <v>39</v>
      </c>
      <c r="D76" s="228" t="s">
        <v>39</v>
      </c>
      <c r="E76" s="228" t="s">
        <v>39</v>
      </c>
      <c r="F76" s="228" t="s">
        <v>39</v>
      </c>
      <c r="G76" s="228" t="s">
        <v>39</v>
      </c>
    </row>
    <row r="77" spans="1:7" x14ac:dyDescent="0.3">
      <c r="A77" s="40" t="s">
        <v>431</v>
      </c>
      <c r="B77" s="228" t="s">
        <v>39</v>
      </c>
      <c r="C77" s="228" t="s">
        <v>39</v>
      </c>
      <c r="D77" s="228" t="s">
        <v>39</v>
      </c>
      <c r="E77" s="228" t="s">
        <v>39</v>
      </c>
      <c r="F77" s="228" t="s">
        <v>39</v>
      </c>
      <c r="G77" s="228" t="s">
        <v>39</v>
      </c>
    </row>
    <row r="78" spans="1:7" s="7" customFormat="1" ht="45" customHeight="1" x14ac:dyDescent="0.3">
      <c r="A78" s="198" t="s">
        <v>433</v>
      </c>
      <c r="B78" s="209" t="s">
        <v>432</v>
      </c>
      <c r="C78" s="209" t="s">
        <v>432</v>
      </c>
      <c r="D78" s="209" t="s">
        <v>432</v>
      </c>
      <c r="E78" s="209" t="s">
        <v>432</v>
      </c>
      <c r="F78" s="209" t="s">
        <v>432</v>
      </c>
      <c r="G78" s="209" t="s">
        <v>432</v>
      </c>
    </row>
    <row r="79" spans="1:7" s="7" customFormat="1" x14ac:dyDescent="0.3">
      <c r="A79" s="44" t="s">
        <v>239</v>
      </c>
      <c r="B79" s="45"/>
      <c r="C79" s="45"/>
      <c r="D79" s="45"/>
      <c r="E79" s="45"/>
      <c r="F79" s="45"/>
      <c r="G79" s="45"/>
    </row>
    <row r="80" spans="1:7" x14ac:dyDescent="0.3">
      <c r="A80" s="40" t="s">
        <v>434</v>
      </c>
      <c r="B80" s="228" t="s">
        <v>39</v>
      </c>
      <c r="C80" s="228" t="s">
        <v>39</v>
      </c>
      <c r="D80" s="228" t="s">
        <v>39</v>
      </c>
      <c r="E80" s="228" t="s">
        <v>39</v>
      </c>
      <c r="F80" s="228" t="s">
        <v>39</v>
      </c>
      <c r="G80" s="228" t="s">
        <v>39</v>
      </c>
    </row>
    <row r="81" spans="1:9" x14ac:dyDescent="0.3">
      <c r="A81" s="40" t="s">
        <v>438</v>
      </c>
      <c r="B81" s="215" t="s">
        <v>312</v>
      </c>
      <c r="C81" s="215" t="s">
        <v>312</v>
      </c>
      <c r="D81" s="215" t="s">
        <v>312</v>
      </c>
      <c r="E81" s="215" t="s">
        <v>312</v>
      </c>
      <c r="F81" s="215" t="s">
        <v>312</v>
      </c>
      <c r="G81" s="215" t="s">
        <v>312</v>
      </c>
    </row>
    <row r="82" spans="1:9" x14ac:dyDescent="0.3">
      <c r="A82" s="40" t="s">
        <v>435</v>
      </c>
      <c r="B82" s="228" t="s">
        <v>39</v>
      </c>
      <c r="C82" s="228" t="s">
        <v>39</v>
      </c>
      <c r="D82" s="228" t="s">
        <v>39</v>
      </c>
      <c r="E82" s="228" t="s">
        <v>39</v>
      </c>
      <c r="F82" s="228" t="s">
        <v>39</v>
      </c>
      <c r="G82" s="228" t="s">
        <v>39</v>
      </c>
    </row>
    <row r="83" spans="1:9" x14ac:dyDescent="0.3">
      <c r="A83" s="40" t="s">
        <v>436</v>
      </c>
      <c r="B83" s="215" t="s">
        <v>437</v>
      </c>
      <c r="C83" s="215" t="s">
        <v>437</v>
      </c>
      <c r="D83" s="215" t="s">
        <v>437</v>
      </c>
      <c r="E83" s="215" t="s">
        <v>437</v>
      </c>
      <c r="F83" s="215" t="s">
        <v>437</v>
      </c>
      <c r="G83" s="215" t="s">
        <v>437</v>
      </c>
    </row>
    <row r="84" spans="1:9" s="50" customFormat="1" ht="21" x14ac:dyDescent="0.4">
      <c r="A84" s="46" t="s">
        <v>193</v>
      </c>
      <c r="B84" s="49"/>
      <c r="C84" s="49"/>
      <c r="D84" s="49"/>
      <c r="E84" s="49"/>
      <c r="F84" s="49"/>
      <c r="G84" s="49"/>
    </row>
    <row r="85" spans="1:9" s="50" customFormat="1" ht="15" customHeight="1" x14ac:dyDescent="0.4">
      <c r="A85" s="44" t="s">
        <v>442</v>
      </c>
      <c r="B85" s="45"/>
      <c r="C85" s="45"/>
      <c r="D85" s="45"/>
      <c r="E85" s="45"/>
      <c r="F85" s="45"/>
      <c r="G85" s="45"/>
    </row>
    <row r="86" spans="1:9" ht="15" customHeight="1" x14ac:dyDescent="0.4">
      <c r="A86" s="40" t="s">
        <v>439</v>
      </c>
      <c r="B86" s="229" t="s">
        <v>233</v>
      </c>
      <c r="C86" s="229" t="s">
        <v>233</v>
      </c>
      <c r="D86" s="229" t="s">
        <v>233</v>
      </c>
      <c r="E86" s="229" t="s">
        <v>233</v>
      </c>
      <c r="F86" s="229" t="s">
        <v>233</v>
      </c>
      <c r="G86" s="229" t="s">
        <v>233</v>
      </c>
      <c r="I86" s="50"/>
    </row>
    <row r="87" spans="1:9" x14ac:dyDescent="0.3">
      <c r="A87" s="40" t="s">
        <v>440</v>
      </c>
      <c r="B87" s="228" t="s">
        <v>57</v>
      </c>
      <c r="C87" s="228" t="s">
        <v>57</v>
      </c>
      <c r="D87" s="228" t="s">
        <v>57</v>
      </c>
      <c r="E87" s="228" t="s">
        <v>57</v>
      </c>
      <c r="F87" s="228" t="s">
        <v>57</v>
      </c>
      <c r="G87" s="228" t="s">
        <v>57</v>
      </c>
    </row>
    <row r="88" spans="1:9" x14ac:dyDescent="0.3">
      <c r="A88" s="40" t="s">
        <v>441</v>
      </c>
      <c r="B88" s="230" t="s">
        <v>232</v>
      </c>
      <c r="C88" s="230" t="s">
        <v>232</v>
      </c>
      <c r="D88" s="230" t="s">
        <v>232</v>
      </c>
      <c r="E88" s="230" t="s">
        <v>232</v>
      </c>
      <c r="F88" s="230" t="s">
        <v>232</v>
      </c>
      <c r="G88" s="230" t="s">
        <v>232</v>
      </c>
    </row>
    <row r="89" spans="1:9" x14ac:dyDescent="0.3">
      <c r="A89" s="40" t="s">
        <v>446</v>
      </c>
      <c r="B89" s="230" t="s">
        <v>232</v>
      </c>
      <c r="C89" s="230" t="s">
        <v>232</v>
      </c>
      <c r="D89" s="230" t="s">
        <v>232</v>
      </c>
      <c r="E89" s="230" t="s">
        <v>232</v>
      </c>
      <c r="F89" s="230" t="s">
        <v>232</v>
      </c>
      <c r="G89" s="230" t="s">
        <v>232</v>
      </c>
    </row>
    <row r="90" spans="1:9" x14ac:dyDescent="0.3">
      <c r="A90" s="40" t="s">
        <v>443</v>
      </c>
      <c r="B90" s="230" t="s">
        <v>445</v>
      </c>
      <c r="C90" s="230" t="s">
        <v>445</v>
      </c>
      <c r="D90" s="138"/>
      <c r="E90" s="230" t="s">
        <v>445</v>
      </c>
      <c r="F90" s="230" t="s">
        <v>445</v>
      </c>
      <c r="G90" s="230" t="s">
        <v>445</v>
      </c>
    </row>
    <row r="91" spans="1:9" x14ac:dyDescent="0.3">
      <c r="A91" s="40" t="s">
        <v>444</v>
      </c>
      <c r="B91" s="230" t="s">
        <v>445</v>
      </c>
      <c r="C91" s="230" t="s">
        <v>445</v>
      </c>
      <c r="D91" s="230" t="s">
        <v>445</v>
      </c>
      <c r="E91" s="230" t="s">
        <v>445</v>
      </c>
      <c r="F91" s="230" t="s">
        <v>445</v>
      </c>
      <c r="G91" s="230" t="s">
        <v>445</v>
      </c>
    </row>
    <row r="92" spans="1:9" x14ac:dyDescent="0.3">
      <c r="A92" s="40" t="s">
        <v>451</v>
      </c>
      <c r="B92" s="230" t="s">
        <v>445</v>
      </c>
      <c r="C92" s="230" t="s">
        <v>445</v>
      </c>
      <c r="D92" s="230" t="s">
        <v>445</v>
      </c>
      <c r="E92" s="230" t="s">
        <v>445</v>
      </c>
      <c r="F92" s="230" t="s">
        <v>445</v>
      </c>
      <c r="G92" s="230" t="s">
        <v>445</v>
      </c>
    </row>
    <row r="93" spans="1:9" s="155" customFormat="1" ht="30" customHeight="1" x14ac:dyDescent="0.3">
      <c r="A93" s="198" t="s">
        <v>453</v>
      </c>
      <c r="B93" s="230" t="s">
        <v>232</v>
      </c>
      <c r="C93" s="230" t="s">
        <v>232</v>
      </c>
      <c r="D93" s="230" t="s">
        <v>232</v>
      </c>
      <c r="E93" s="231" t="s">
        <v>232</v>
      </c>
      <c r="F93" s="231" t="s">
        <v>232</v>
      </c>
      <c r="G93" s="231" t="s">
        <v>232</v>
      </c>
    </row>
    <row r="94" spans="1:9" s="155" customFormat="1" ht="30" customHeight="1" x14ac:dyDescent="0.3">
      <c r="A94" s="198" t="s">
        <v>452</v>
      </c>
      <c r="B94" s="230" t="s">
        <v>232</v>
      </c>
      <c r="C94" s="230" t="s">
        <v>232</v>
      </c>
      <c r="D94" s="230" t="s">
        <v>232</v>
      </c>
      <c r="E94" s="231" t="s">
        <v>232</v>
      </c>
      <c r="F94" s="231" t="s">
        <v>232</v>
      </c>
      <c r="G94" s="231" t="s">
        <v>232</v>
      </c>
    </row>
    <row r="95" spans="1:9" s="155" customFormat="1" ht="30" customHeight="1" x14ac:dyDescent="0.3">
      <c r="A95" s="198" t="s">
        <v>454</v>
      </c>
      <c r="B95" s="230" t="s">
        <v>232</v>
      </c>
      <c r="C95" s="230" t="s">
        <v>232</v>
      </c>
      <c r="D95" s="230" t="s">
        <v>232</v>
      </c>
      <c r="E95" s="231" t="s">
        <v>232</v>
      </c>
      <c r="F95" s="231" t="s">
        <v>232</v>
      </c>
      <c r="G95" s="231" t="s">
        <v>232</v>
      </c>
    </row>
    <row r="96" spans="1:9" x14ac:dyDescent="0.3">
      <c r="A96" s="40" t="s">
        <v>48</v>
      </c>
      <c r="B96" s="230" t="s">
        <v>232</v>
      </c>
      <c r="C96" s="230" t="s">
        <v>232</v>
      </c>
      <c r="D96" s="138"/>
      <c r="E96" s="230" t="s">
        <v>232</v>
      </c>
      <c r="F96" s="230" t="s">
        <v>232</v>
      </c>
      <c r="G96" s="230" t="s">
        <v>232</v>
      </c>
    </row>
    <row r="97" spans="1:7" x14ac:dyDescent="0.3">
      <c r="A97" s="40" t="s">
        <v>49</v>
      </c>
      <c r="B97" s="138"/>
      <c r="C97" s="138"/>
      <c r="D97" s="230" t="s">
        <v>232</v>
      </c>
      <c r="E97" s="230" t="s">
        <v>232</v>
      </c>
      <c r="F97" s="230" t="s">
        <v>232</v>
      </c>
      <c r="G97" s="230" t="s">
        <v>232</v>
      </c>
    </row>
    <row r="98" spans="1:7" s="50" customFormat="1" ht="15" customHeight="1" x14ac:dyDescent="0.4">
      <c r="A98" s="44" t="s">
        <v>194</v>
      </c>
      <c r="B98" s="45"/>
      <c r="C98" s="45"/>
      <c r="D98" s="45"/>
      <c r="E98" s="45"/>
      <c r="F98" s="45"/>
      <c r="G98" s="45"/>
    </row>
    <row r="99" spans="1:7" x14ac:dyDescent="0.3">
      <c r="A99" s="40" t="s">
        <v>447</v>
      </c>
      <c r="B99" s="103">
        <v>0</v>
      </c>
      <c r="C99" s="103">
        <v>0</v>
      </c>
      <c r="D99" s="103">
        <v>0</v>
      </c>
      <c r="E99" s="103">
        <v>0</v>
      </c>
      <c r="F99" s="103">
        <v>0</v>
      </c>
      <c r="G99" s="103">
        <v>0</v>
      </c>
    </row>
    <row r="100" spans="1:7" x14ac:dyDescent="0.3">
      <c r="A100" s="40" t="s">
        <v>448</v>
      </c>
      <c r="B100" s="230" t="s">
        <v>232</v>
      </c>
      <c r="C100" s="230" t="s">
        <v>232</v>
      </c>
      <c r="D100" s="230" t="s">
        <v>232</v>
      </c>
      <c r="E100" s="230" t="s">
        <v>232</v>
      </c>
      <c r="F100" s="230" t="s">
        <v>232</v>
      </c>
      <c r="G100" s="230" t="s">
        <v>232</v>
      </c>
    </row>
    <row r="101" spans="1:7" x14ac:dyDescent="0.3">
      <c r="A101" s="40" t="s">
        <v>195</v>
      </c>
      <c r="B101" s="230" t="s">
        <v>232</v>
      </c>
      <c r="C101" s="230" t="s">
        <v>232</v>
      </c>
      <c r="D101" s="138"/>
      <c r="E101" s="230" t="s">
        <v>232</v>
      </c>
      <c r="F101" s="230" t="s">
        <v>232</v>
      </c>
      <c r="G101" s="230" t="s">
        <v>232</v>
      </c>
    </row>
    <row r="102" spans="1:7" x14ac:dyDescent="0.3">
      <c r="A102" s="44" t="s">
        <v>174</v>
      </c>
      <c r="B102" s="45"/>
      <c r="C102" s="45"/>
      <c r="D102" s="45"/>
      <c r="E102" s="45"/>
      <c r="F102" s="45"/>
      <c r="G102" s="45"/>
    </row>
    <row r="103" spans="1:7" x14ac:dyDescent="0.3">
      <c r="A103" s="39" t="s">
        <v>449</v>
      </c>
      <c r="B103" s="180">
        <f>'Luminaire Solutions &amp; Pricing'!$Q$147</f>
        <v>112540</v>
      </c>
      <c r="C103" s="180">
        <f>'Luminaire Solutions &amp; Pricing'!$Q$147</f>
        <v>112540</v>
      </c>
      <c r="D103" s="180">
        <f>'Luminaire Solutions &amp; Pricing'!$Q$147</f>
        <v>112540</v>
      </c>
      <c r="E103" s="180">
        <f>'Luminaire Solutions &amp; Pricing'!$Q$147</f>
        <v>112540</v>
      </c>
      <c r="F103" s="180">
        <f>'Luminaire Solutions &amp; Pricing'!$Q$147</f>
        <v>112540</v>
      </c>
      <c r="G103" s="180">
        <f>'Luminaire Solutions &amp; Pricing'!$Q$147</f>
        <v>112540</v>
      </c>
    </row>
    <row r="104" spans="1:7" x14ac:dyDescent="0.3">
      <c r="A104" s="39" t="s">
        <v>450</v>
      </c>
      <c r="B104" s="183">
        <f>'Luminaire Solutions &amp; Pricing'!$Q$148</f>
        <v>11692</v>
      </c>
      <c r="C104" s="183">
        <f>'Luminaire Solutions &amp; Pricing'!$Q$148</f>
        <v>11692</v>
      </c>
      <c r="D104" s="183">
        <f>'Luminaire Solutions &amp; Pricing'!$Q$148</f>
        <v>11692</v>
      </c>
      <c r="E104" s="183">
        <f>'Luminaire Solutions &amp; Pricing'!$Q$148</f>
        <v>11692</v>
      </c>
      <c r="F104" s="183">
        <f>'Luminaire Solutions &amp; Pricing'!$Q$148</f>
        <v>11692</v>
      </c>
      <c r="G104" s="183">
        <f>'Luminaire Solutions &amp; Pricing'!$Q$148</f>
        <v>11692</v>
      </c>
    </row>
    <row r="105" spans="1:7" x14ac:dyDescent="0.3">
      <c r="A105" s="2" t="s">
        <v>25</v>
      </c>
      <c r="B105" s="284" t="e">
        <f>((((B103+B104)/B35)*B90)+((B103+B104)*B88)+B91)*(1+B86)</f>
        <v>#VALUE!</v>
      </c>
      <c r="C105" s="284" t="e">
        <f t="shared" ref="C105:G105" si="0">((((C103+C104)/C35)*C90)+((C103+C104)*C88)+C91)*(1+C86)</f>
        <v>#VALUE!</v>
      </c>
      <c r="D105" s="284" t="e">
        <f>((D103+D104)*D88)*(1+D86)</f>
        <v>#VALUE!</v>
      </c>
      <c r="E105" s="284" t="e">
        <f t="shared" si="0"/>
        <v>#VALUE!</v>
      </c>
      <c r="F105" s="284" t="e">
        <f t="shared" si="0"/>
        <v>#VALUE!</v>
      </c>
      <c r="G105" s="284" t="e">
        <f t="shared" si="0"/>
        <v>#VALUE!</v>
      </c>
    </row>
    <row r="106" spans="1:7" x14ac:dyDescent="0.3">
      <c r="A106" s="2" t="s">
        <v>26</v>
      </c>
      <c r="B106" s="284" t="e">
        <f>(B99*B103)+(B100*B104)+(((B103+B104)/B35)*B101)</f>
        <v>#VALUE!</v>
      </c>
      <c r="C106" s="284" t="e">
        <f t="shared" ref="B106:G106" si="1">(C99*C103)+(C100*C104)+(((C103+C104)/C35)*C101)</f>
        <v>#VALUE!</v>
      </c>
      <c r="D106" s="284" t="e">
        <f>(D99*D103)+(D100*D104)</f>
        <v>#VALUE!</v>
      </c>
      <c r="E106" s="284" t="e">
        <f t="shared" si="1"/>
        <v>#VALUE!</v>
      </c>
      <c r="F106" s="284" t="e">
        <f t="shared" si="1"/>
        <v>#VALUE!</v>
      </c>
      <c r="G106" s="284" t="e">
        <f t="shared" si="1"/>
        <v>#VALUE!</v>
      </c>
    </row>
    <row r="107" spans="1:7" x14ac:dyDescent="0.3">
      <c r="A107" s="2" t="s">
        <v>173</v>
      </c>
      <c r="B107" s="284" t="e">
        <f>((B103+B104)*B95*20)+(((B103+B104)/B35)*B96*20)+((B103+B104)*B97*20)+(B92*20)</f>
        <v>#VALUE!</v>
      </c>
      <c r="C107" s="284" t="e">
        <f t="shared" ref="C107:G107" si="2">((C103+C104)*C95*20)+(((C103+C104)/C35)*C96*20)+((C103+C104)*C97*20)+(C92*20)</f>
        <v>#VALUE!</v>
      </c>
      <c r="D107" s="284" t="e">
        <f>((D103+D104)*D95*20)+((D103+D104)*D97*20)</f>
        <v>#VALUE!</v>
      </c>
      <c r="E107" s="284" t="e">
        <f t="shared" si="2"/>
        <v>#VALUE!</v>
      </c>
      <c r="F107" s="284" t="e">
        <f t="shared" si="2"/>
        <v>#VALUE!</v>
      </c>
      <c r="G107" s="284" t="e">
        <f t="shared" si="2"/>
        <v>#VALUE!</v>
      </c>
    </row>
    <row r="108" spans="1:7" x14ac:dyDescent="0.3">
      <c r="A108" s="2" t="s">
        <v>174</v>
      </c>
      <c r="B108" s="284" t="e">
        <f>SUM(B105:B107)</f>
        <v>#VALUE!</v>
      </c>
      <c r="C108" s="284" t="e">
        <f t="shared" ref="C108:G108" si="3">SUM(C105:C107)</f>
        <v>#VALUE!</v>
      </c>
      <c r="D108" s="284" t="e">
        <f t="shared" si="3"/>
        <v>#VALUE!</v>
      </c>
      <c r="E108" s="284" t="e">
        <f t="shared" si="3"/>
        <v>#VALUE!</v>
      </c>
      <c r="F108" s="284" t="e">
        <f t="shared" si="3"/>
        <v>#VALUE!</v>
      </c>
      <c r="G108" s="284" t="e">
        <f t="shared" si="3"/>
        <v>#VALUE!</v>
      </c>
    </row>
    <row r="109" spans="1:7" x14ac:dyDescent="0.3">
      <c r="A109" s="139" t="s">
        <v>168</v>
      </c>
      <c r="B109" s="285">
        <v>0.05</v>
      </c>
      <c r="C109" s="285">
        <v>0.05</v>
      </c>
      <c r="D109" s="285">
        <v>0.05</v>
      </c>
      <c r="E109" s="285">
        <v>0.05</v>
      </c>
      <c r="F109" s="285">
        <v>0.05</v>
      </c>
      <c r="G109" s="285">
        <v>0.05</v>
      </c>
    </row>
    <row r="110" spans="1:7" x14ac:dyDescent="0.3">
      <c r="A110" s="139" t="s">
        <v>169</v>
      </c>
      <c r="B110" s="284" t="e">
        <f>B108*B109</f>
        <v>#VALUE!</v>
      </c>
      <c r="C110" s="284" t="e">
        <f t="shared" ref="C110:G110" si="4">C108*C109</f>
        <v>#VALUE!</v>
      </c>
      <c r="D110" s="284" t="e">
        <f t="shared" si="4"/>
        <v>#VALUE!</v>
      </c>
      <c r="E110" s="284" t="e">
        <f t="shared" si="4"/>
        <v>#VALUE!</v>
      </c>
      <c r="F110" s="284" t="e">
        <f t="shared" si="4"/>
        <v>#VALUE!</v>
      </c>
      <c r="G110" s="284" t="e">
        <f t="shared" si="4"/>
        <v>#VALUE!</v>
      </c>
    </row>
    <row r="111" spans="1:7" x14ac:dyDescent="0.3">
      <c r="A111" s="139" t="s">
        <v>170</v>
      </c>
      <c r="B111" s="284" t="e">
        <f>B108+B110</f>
        <v>#VALUE!</v>
      </c>
      <c r="C111" s="284" t="e">
        <f t="shared" ref="C111:G111" si="5">C108+C110</f>
        <v>#VALUE!</v>
      </c>
      <c r="D111" s="284" t="e">
        <f t="shared" si="5"/>
        <v>#VALUE!</v>
      </c>
      <c r="E111" s="284" t="e">
        <f t="shared" si="5"/>
        <v>#VALUE!</v>
      </c>
      <c r="F111" s="284" t="e">
        <f t="shared" si="5"/>
        <v>#VALUE!</v>
      </c>
      <c r="G111" s="284" t="e">
        <f t="shared" si="5"/>
        <v>#VALUE!</v>
      </c>
    </row>
    <row r="112" spans="1:7" s="56" customFormat="1" ht="34.200000000000003" customHeight="1" x14ac:dyDescent="0.3">
      <c r="B112" s="283"/>
      <c r="C112" s="283"/>
      <c r="D112" s="283"/>
      <c r="E112" s="58"/>
      <c r="F112" s="58"/>
      <c r="G112" s="58"/>
    </row>
    <row r="113" spans="1:7" s="50" customFormat="1" ht="21" x14ac:dyDescent="0.4">
      <c r="A113" s="107" t="s">
        <v>36</v>
      </c>
      <c r="B113" s="108"/>
      <c r="C113" s="108"/>
      <c r="D113" s="108"/>
      <c r="E113" s="108"/>
      <c r="F113" s="108"/>
      <c r="G113" s="108"/>
    </row>
    <row r="114" spans="1:7" s="48" customFormat="1" ht="18" x14ac:dyDescent="0.35">
      <c r="A114" s="24" t="s">
        <v>91</v>
      </c>
      <c r="B114" s="109"/>
      <c r="C114" s="109"/>
      <c r="D114" s="109"/>
      <c r="E114" s="109"/>
      <c r="F114" s="109"/>
      <c r="G114" s="109"/>
    </row>
    <row r="115" spans="1:7" ht="15.6" x14ac:dyDescent="0.3">
      <c r="A115" s="105" t="s">
        <v>74</v>
      </c>
      <c r="B115" s="106"/>
      <c r="C115" s="106"/>
      <c r="D115" s="106"/>
      <c r="E115" s="106"/>
      <c r="F115" s="106"/>
      <c r="G115" s="106"/>
    </row>
    <row r="116" spans="1:7" x14ac:dyDescent="0.3">
      <c r="A116" s="59" t="s">
        <v>47</v>
      </c>
      <c r="B116" s="228" t="s">
        <v>39</v>
      </c>
      <c r="C116" s="228" t="s">
        <v>39</v>
      </c>
      <c r="D116" s="228" t="s">
        <v>39</v>
      </c>
      <c r="E116" s="228" t="s">
        <v>39</v>
      </c>
      <c r="F116" s="228" t="s">
        <v>39</v>
      </c>
      <c r="G116" s="228" t="s">
        <v>39</v>
      </c>
    </row>
    <row r="117" spans="1:7" x14ac:dyDescent="0.3">
      <c r="A117" s="59" t="s">
        <v>78</v>
      </c>
      <c r="B117" s="228" t="s">
        <v>39</v>
      </c>
      <c r="C117" s="228" t="s">
        <v>39</v>
      </c>
      <c r="D117" s="228" t="s">
        <v>39</v>
      </c>
      <c r="E117" s="228" t="s">
        <v>39</v>
      </c>
      <c r="F117" s="228" t="s">
        <v>39</v>
      </c>
      <c r="G117" s="228" t="s">
        <v>39</v>
      </c>
    </row>
    <row r="118" spans="1:7" x14ac:dyDescent="0.3">
      <c r="A118" s="59" t="s">
        <v>79</v>
      </c>
      <c r="B118" s="228" t="s">
        <v>39</v>
      </c>
      <c r="C118" s="228" t="s">
        <v>39</v>
      </c>
      <c r="D118" s="228" t="s">
        <v>39</v>
      </c>
      <c r="E118" s="228" t="s">
        <v>39</v>
      </c>
      <c r="F118" s="228" t="s">
        <v>39</v>
      </c>
      <c r="G118" s="228" t="s">
        <v>39</v>
      </c>
    </row>
    <row r="119" spans="1:7" x14ac:dyDescent="0.3">
      <c r="A119" s="59" t="s">
        <v>80</v>
      </c>
      <c r="B119" s="228" t="s">
        <v>39</v>
      </c>
      <c r="C119" s="228" t="s">
        <v>39</v>
      </c>
      <c r="D119" s="228" t="s">
        <v>39</v>
      </c>
      <c r="E119" s="228" t="s">
        <v>39</v>
      </c>
      <c r="F119" s="228" t="s">
        <v>39</v>
      </c>
      <c r="G119" s="228" t="s">
        <v>39</v>
      </c>
    </row>
    <row r="120" spans="1:7" x14ac:dyDescent="0.3">
      <c r="A120" s="59" t="s">
        <v>81</v>
      </c>
      <c r="B120" s="228" t="s">
        <v>39</v>
      </c>
      <c r="C120" s="228" t="s">
        <v>39</v>
      </c>
      <c r="D120" s="228" t="s">
        <v>39</v>
      </c>
      <c r="E120" s="228" t="s">
        <v>39</v>
      </c>
      <c r="F120" s="228" t="s">
        <v>39</v>
      </c>
      <c r="G120" s="228" t="s">
        <v>39</v>
      </c>
    </row>
    <row r="121" spans="1:7" ht="15.6" x14ac:dyDescent="0.3">
      <c r="A121" s="105" t="s">
        <v>75</v>
      </c>
      <c r="B121" s="106"/>
      <c r="C121" s="106"/>
      <c r="D121" s="106"/>
      <c r="E121" s="106"/>
      <c r="F121" s="106"/>
      <c r="G121" s="106"/>
    </row>
    <row r="122" spans="1:7" x14ac:dyDescent="0.3">
      <c r="A122" s="59" t="s">
        <v>82</v>
      </c>
      <c r="B122" s="228" t="s">
        <v>39</v>
      </c>
      <c r="C122" s="228" t="s">
        <v>39</v>
      </c>
      <c r="D122" s="228" t="s">
        <v>39</v>
      </c>
      <c r="E122" s="228" t="s">
        <v>39</v>
      </c>
      <c r="F122" s="228" t="s">
        <v>39</v>
      </c>
      <c r="G122" s="228" t="s">
        <v>39</v>
      </c>
    </row>
    <row r="123" spans="1:7" x14ac:dyDescent="0.3">
      <c r="A123" s="59" t="s">
        <v>83</v>
      </c>
      <c r="B123" s="228" t="s">
        <v>39</v>
      </c>
      <c r="C123" s="228" t="s">
        <v>39</v>
      </c>
      <c r="D123" s="228" t="s">
        <v>39</v>
      </c>
      <c r="E123" s="228" t="s">
        <v>39</v>
      </c>
      <c r="F123" s="228" t="s">
        <v>39</v>
      </c>
      <c r="G123" s="228" t="s">
        <v>39</v>
      </c>
    </row>
    <row r="124" spans="1:7" ht="15.6" x14ac:dyDescent="0.3">
      <c r="A124" s="105" t="s">
        <v>76</v>
      </c>
      <c r="B124" s="106"/>
      <c r="C124" s="106"/>
      <c r="D124" s="106"/>
      <c r="E124" s="106"/>
      <c r="F124" s="106"/>
      <c r="G124" s="106"/>
    </row>
    <row r="125" spans="1:7" x14ac:dyDescent="0.3">
      <c r="A125" s="59" t="s">
        <v>84</v>
      </c>
      <c r="B125" s="228" t="s">
        <v>39</v>
      </c>
      <c r="C125" s="228" t="s">
        <v>39</v>
      </c>
      <c r="D125" s="228" t="s">
        <v>39</v>
      </c>
      <c r="E125" s="228" t="s">
        <v>39</v>
      </c>
      <c r="F125" s="228" t="s">
        <v>39</v>
      </c>
      <c r="G125" s="228" t="s">
        <v>39</v>
      </c>
    </row>
    <row r="126" spans="1:7" x14ac:dyDescent="0.3">
      <c r="A126" s="59" t="s">
        <v>85</v>
      </c>
      <c r="B126" s="228" t="s">
        <v>39</v>
      </c>
      <c r="C126" s="228" t="s">
        <v>39</v>
      </c>
      <c r="D126" s="228" t="s">
        <v>39</v>
      </c>
      <c r="E126" s="228" t="s">
        <v>39</v>
      </c>
      <c r="F126" s="228" t="s">
        <v>39</v>
      </c>
      <c r="G126" s="228" t="s">
        <v>39</v>
      </c>
    </row>
    <row r="127" spans="1:7" x14ac:dyDescent="0.3">
      <c r="A127" s="59" t="s">
        <v>86</v>
      </c>
      <c r="B127" s="228" t="s">
        <v>39</v>
      </c>
      <c r="C127" s="228" t="s">
        <v>39</v>
      </c>
      <c r="D127" s="228" t="s">
        <v>39</v>
      </c>
      <c r="E127" s="228" t="s">
        <v>39</v>
      </c>
      <c r="F127" s="228" t="s">
        <v>39</v>
      </c>
      <c r="G127" s="228" t="s">
        <v>39</v>
      </c>
    </row>
    <row r="128" spans="1:7" x14ac:dyDescent="0.3">
      <c r="A128" s="59" t="s">
        <v>87</v>
      </c>
      <c r="B128" s="228" t="s">
        <v>39</v>
      </c>
      <c r="C128" s="228" t="s">
        <v>39</v>
      </c>
      <c r="D128" s="228" t="s">
        <v>39</v>
      </c>
      <c r="E128" s="228" t="s">
        <v>39</v>
      </c>
      <c r="F128" s="228" t="s">
        <v>39</v>
      </c>
      <c r="G128" s="228" t="s">
        <v>39</v>
      </c>
    </row>
    <row r="129" spans="1:7" x14ac:dyDescent="0.3">
      <c r="A129" s="59" t="s">
        <v>88</v>
      </c>
      <c r="B129" s="228" t="s">
        <v>39</v>
      </c>
      <c r="C129" s="228" t="s">
        <v>39</v>
      </c>
      <c r="D129" s="228" t="s">
        <v>39</v>
      </c>
      <c r="E129" s="228" t="s">
        <v>39</v>
      </c>
      <c r="F129" s="228" t="s">
        <v>39</v>
      </c>
      <c r="G129" s="228" t="s">
        <v>39</v>
      </c>
    </row>
    <row r="130" spans="1:7" x14ac:dyDescent="0.3">
      <c r="A130" s="59" t="s">
        <v>89</v>
      </c>
      <c r="B130" s="228" t="s">
        <v>39</v>
      </c>
      <c r="C130" s="228" t="s">
        <v>39</v>
      </c>
      <c r="D130" s="228" t="s">
        <v>39</v>
      </c>
      <c r="E130" s="228" t="s">
        <v>39</v>
      </c>
      <c r="F130" s="228" t="s">
        <v>39</v>
      </c>
      <c r="G130" s="228" t="s">
        <v>39</v>
      </c>
    </row>
    <row r="131" spans="1:7" x14ac:dyDescent="0.3">
      <c r="A131" s="59" t="s">
        <v>90</v>
      </c>
      <c r="B131" s="228" t="s">
        <v>39</v>
      </c>
      <c r="C131" s="228" t="s">
        <v>39</v>
      </c>
      <c r="D131" s="228" t="s">
        <v>39</v>
      </c>
      <c r="E131" s="228" t="s">
        <v>39</v>
      </c>
      <c r="F131" s="228" t="s">
        <v>39</v>
      </c>
      <c r="G131" s="228" t="s">
        <v>39</v>
      </c>
    </row>
    <row r="132" spans="1:7" ht="15.6" x14ac:dyDescent="0.3">
      <c r="A132" s="105" t="s">
        <v>77</v>
      </c>
      <c r="B132" s="106"/>
      <c r="C132" s="106"/>
      <c r="D132" s="106"/>
      <c r="E132" s="106"/>
      <c r="F132" s="106"/>
      <c r="G132" s="106"/>
    </row>
    <row r="133" spans="1:7" x14ac:dyDescent="0.3">
      <c r="A133" s="59" t="s">
        <v>44</v>
      </c>
      <c r="B133" s="228" t="s">
        <v>39</v>
      </c>
      <c r="C133" s="228" t="s">
        <v>39</v>
      </c>
      <c r="D133" s="228" t="s">
        <v>39</v>
      </c>
      <c r="E133" s="228" t="s">
        <v>39</v>
      </c>
      <c r="F133" s="228" t="s">
        <v>39</v>
      </c>
      <c r="G133" s="228" t="s">
        <v>39</v>
      </c>
    </row>
    <row r="134" spans="1:7" x14ac:dyDescent="0.3">
      <c r="A134" s="59" t="s">
        <v>45</v>
      </c>
      <c r="B134" s="228" t="s">
        <v>39</v>
      </c>
      <c r="C134" s="228" t="s">
        <v>39</v>
      </c>
      <c r="D134" s="228" t="s">
        <v>39</v>
      </c>
      <c r="E134" s="228" t="s">
        <v>39</v>
      </c>
      <c r="F134" s="228" t="s">
        <v>39</v>
      </c>
      <c r="G134" s="228" t="s">
        <v>39</v>
      </c>
    </row>
    <row r="135" spans="1:7" x14ac:dyDescent="0.3">
      <c r="A135" s="59" t="s">
        <v>46</v>
      </c>
      <c r="B135" s="228" t="s">
        <v>39</v>
      </c>
      <c r="C135" s="228" t="s">
        <v>39</v>
      </c>
      <c r="D135" s="228" t="s">
        <v>39</v>
      </c>
      <c r="E135" s="228" t="s">
        <v>39</v>
      </c>
      <c r="F135" s="228" t="s">
        <v>39</v>
      </c>
      <c r="G135" s="228" t="s">
        <v>39</v>
      </c>
    </row>
    <row r="136" spans="1:7" x14ac:dyDescent="0.3">
      <c r="A136" s="59" t="s">
        <v>73</v>
      </c>
      <c r="B136" s="228" t="s">
        <v>39</v>
      </c>
      <c r="C136" s="228" t="s">
        <v>39</v>
      </c>
      <c r="D136" s="228" t="s">
        <v>39</v>
      </c>
      <c r="E136" s="228" t="s">
        <v>39</v>
      </c>
      <c r="F136" s="228" t="s">
        <v>39</v>
      </c>
      <c r="G136" s="228" t="s">
        <v>39</v>
      </c>
    </row>
    <row r="137" spans="1:7" ht="15.6" x14ac:dyDescent="0.3">
      <c r="A137" s="105" t="s">
        <v>93</v>
      </c>
      <c r="B137" s="106"/>
      <c r="C137" s="106"/>
      <c r="D137" s="106"/>
      <c r="E137" s="106"/>
      <c r="F137" s="106"/>
      <c r="G137" s="106"/>
    </row>
    <row r="138" spans="1:7" s="7" customFormat="1" ht="28.8" x14ac:dyDescent="0.3">
      <c r="A138" s="63" t="s">
        <v>94</v>
      </c>
      <c r="B138" s="232" t="s">
        <v>39</v>
      </c>
      <c r="C138" s="232" t="s">
        <v>39</v>
      </c>
      <c r="D138" s="232" t="s">
        <v>39</v>
      </c>
      <c r="E138" s="232" t="s">
        <v>39</v>
      </c>
      <c r="F138" s="232" t="s">
        <v>39</v>
      </c>
      <c r="G138" s="232" t="s">
        <v>39</v>
      </c>
    </row>
    <row r="139" spans="1:7" s="7" customFormat="1" x14ac:dyDescent="0.3">
      <c r="A139" s="63" t="s">
        <v>96</v>
      </c>
      <c r="B139" s="232" t="s">
        <v>39</v>
      </c>
      <c r="C139" s="232" t="s">
        <v>39</v>
      </c>
      <c r="D139" s="232" t="s">
        <v>39</v>
      </c>
      <c r="E139" s="232" t="s">
        <v>39</v>
      </c>
      <c r="F139" s="232" t="s">
        <v>39</v>
      </c>
      <c r="G139" s="232" t="s">
        <v>39</v>
      </c>
    </row>
    <row r="140" spans="1:7" x14ac:dyDescent="0.3">
      <c r="A140" s="64" t="s">
        <v>95</v>
      </c>
      <c r="B140" s="228" t="s">
        <v>39</v>
      </c>
      <c r="C140" s="228" t="s">
        <v>39</v>
      </c>
      <c r="D140" s="228" t="s">
        <v>39</v>
      </c>
      <c r="E140" s="228" t="s">
        <v>39</v>
      </c>
      <c r="F140" s="228" t="s">
        <v>39</v>
      </c>
      <c r="G140" s="228" t="s">
        <v>39</v>
      </c>
    </row>
    <row r="141" spans="1:7" s="48" customFormat="1" ht="18" x14ac:dyDescent="0.35">
      <c r="A141" s="24" t="s">
        <v>455</v>
      </c>
      <c r="B141" s="109"/>
      <c r="C141" s="109"/>
      <c r="D141" s="109"/>
      <c r="E141" s="109"/>
      <c r="F141" s="109"/>
      <c r="G141" s="109"/>
    </row>
    <row r="142" spans="1:7" ht="15.6" x14ac:dyDescent="0.3">
      <c r="A142" s="62" t="s">
        <v>74</v>
      </c>
      <c r="B142" s="61"/>
      <c r="C142" s="61"/>
      <c r="D142" s="61"/>
      <c r="E142" s="61"/>
      <c r="F142" s="61"/>
      <c r="G142" s="61"/>
    </row>
    <row r="143" spans="1:7" x14ac:dyDescent="0.3">
      <c r="A143" s="59" t="s">
        <v>47</v>
      </c>
      <c r="B143" s="230" t="s">
        <v>232</v>
      </c>
      <c r="C143" s="230" t="s">
        <v>232</v>
      </c>
      <c r="D143" s="230" t="s">
        <v>232</v>
      </c>
      <c r="E143" s="230" t="s">
        <v>232</v>
      </c>
      <c r="F143" s="230" t="s">
        <v>232</v>
      </c>
      <c r="G143" s="230" t="s">
        <v>232</v>
      </c>
    </row>
    <row r="144" spans="1:7" x14ac:dyDescent="0.3">
      <c r="A144" s="59" t="s">
        <v>78</v>
      </c>
      <c r="B144" s="230" t="s">
        <v>232</v>
      </c>
      <c r="C144" s="230" t="s">
        <v>232</v>
      </c>
      <c r="D144" s="230" t="s">
        <v>232</v>
      </c>
      <c r="E144" s="230" t="s">
        <v>232</v>
      </c>
      <c r="F144" s="230" t="s">
        <v>232</v>
      </c>
      <c r="G144" s="230" t="s">
        <v>232</v>
      </c>
    </row>
    <row r="145" spans="1:7" x14ac:dyDescent="0.3">
      <c r="A145" s="59" t="s">
        <v>79</v>
      </c>
      <c r="B145" s="230" t="s">
        <v>232</v>
      </c>
      <c r="C145" s="230" t="s">
        <v>232</v>
      </c>
      <c r="D145" s="230" t="s">
        <v>232</v>
      </c>
      <c r="E145" s="230" t="s">
        <v>232</v>
      </c>
      <c r="F145" s="230" t="s">
        <v>232</v>
      </c>
      <c r="G145" s="230" t="s">
        <v>232</v>
      </c>
    </row>
    <row r="146" spans="1:7" x14ac:dyDescent="0.3">
      <c r="A146" s="59" t="s">
        <v>80</v>
      </c>
      <c r="B146" s="230" t="s">
        <v>232</v>
      </c>
      <c r="C146" s="230" t="s">
        <v>232</v>
      </c>
      <c r="D146" s="230" t="s">
        <v>232</v>
      </c>
      <c r="E146" s="230" t="s">
        <v>232</v>
      </c>
      <c r="F146" s="230" t="s">
        <v>232</v>
      </c>
      <c r="G146" s="230" t="s">
        <v>232</v>
      </c>
    </row>
    <row r="147" spans="1:7" x14ac:dyDescent="0.3">
      <c r="A147" s="59" t="s">
        <v>81</v>
      </c>
      <c r="B147" s="230" t="s">
        <v>232</v>
      </c>
      <c r="C147" s="230" t="s">
        <v>232</v>
      </c>
      <c r="D147" s="230" t="s">
        <v>232</v>
      </c>
      <c r="E147" s="230" t="s">
        <v>232</v>
      </c>
      <c r="F147" s="230" t="s">
        <v>232</v>
      </c>
      <c r="G147" s="230" t="s">
        <v>232</v>
      </c>
    </row>
    <row r="148" spans="1:7" ht="15.6" x14ac:dyDescent="0.3">
      <c r="A148" s="62" t="s">
        <v>75</v>
      </c>
      <c r="B148" s="110"/>
      <c r="C148" s="110"/>
      <c r="D148" s="110"/>
      <c r="E148" s="110"/>
      <c r="F148" s="110"/>
      <c r="G148" s="110"/>
    </row>
    <row r="149" spans="1:7" x14ac:dyDescent="0.3">
      <c r="A149" s="59" t="s">
        <v>82</v>
      </c>
      <c r="B149" s="230" t="s">
        <v>232</v>
      </c>
      <c r="C149" s="230" t="s">
        <v>232</v>
      </c>
      <c r="D149" s="230" t="s">
        <v>232</v>
      </c>
      <c r="E149" s="230" t="s">
        <v>232</v>
      </c>
      <c r="F149" s="230" t="s">
        <v>232</v>
      </c>
      <c r="G149" s="230" t="s">
        <v>232</v>
      </c>
    </row>
    <row r="150" spans="1:7" x14ac:dyDescent="0.3">
      <c r="A150" s="59" t="s">
        <v>83</v>
      </c>
      <c r="B150" s="230" t="s">
        <v>232</v>
      </c>
      <c r="C150" s="230" t="s">
        <v>232</v>
      </c>
      <c r="D150" s="230" t="s">
        <v>232</v>
      </c>
      <c r="E150" s="230" t="s">
        <v>232</v>
      </c>
      <c r="F150" s="230" t="s">
        <v>232</v>
      </c>
      <c r="G150" s="230" t="s">
        <v>232</v>
      </c>
    </row>
    <row r="151" spans="1:7" ht="15.6" x14ac:dyDescent="0.3">
      <c r="A151" s="62" t="s">
        <v>76</v>
      </c>
      <c r="B151" s="110"/>
      <c r="C151" s="110"/>
      <c r="D151" s="110"/>
      <c r="E151" s="110"/>
      <c r="F151" s="110"/>
      <c r="G151" s="110"/>
    </row>
    <row r="152" spans="1:7" x14ac:dyDescent="0.3">
      <c r="A152" s="59" t="s">
        <v>84</v>
      </c>
      <c r="B152" s="230" t="s">
        <v>232</v>
      </c>
      <c r="C152" s="230" t="s">
        <v>232</v>
      </c>
      <c r="D152" s="230" t="s">
        <v>232</v>
      </c>
      <c r="E152" s="230" t="s">
        <v>232</v>
      </c>
      <c r="F152" s="230" t="s">
        <v>232</v>
      </c>
      <c r="G152" s="230" t="s">
        <v>232</v>
      </c>
    </row>
    <row r="153" spans="1:7" x14ac:dyDescent="0.3">
      <c r="A153" s="59" t="s">
        <v>85</v>
      </c>
      <c r="B153" s="230" t="s">
        <v>232</v>
      </c>
      <c r="C153" s="230" t="s">
        <v>232</v>
      </c>
      <c r="D153" s="230" t="s">
        <v>232</v>
      </c>
      <c r="E153" s="230" t="s">
        <v>232</v>
      </c>
      <c r="F153" s="230" t="s">
        <v>232</v>
      </c>
      <c r="G153" s="230" t="s">
        <v>232</v>
      </c>
    </row>
    <row r="154" spans="1:7" x14ac:dyDescent="0.3">
      <c r="A154" s="59" t="s">
        <v>86</v>
      </c>
      <c r="B154" s="230" t="s">
        <v>232</v>
      </c>
      <c r="C154" s="230" t="s">
        <v>232</v>
      </c>
      <c r="D154" s="230" t="s">
        <v>232</v>
      </c>
      <c r="E154" s="230" t="s">
        <v>232</v>
      </c>
      <c r="F154" s="230" t="s">
        <v>232</v>
      </c>
      <c r="G154" s="230" t="s">
        <v>232</v>
      </c>
    </row>
    <row r="155" spans="1:7" x14ac:dyDescent="0.3">
      <c r="A155" s="59" t="s">
        <v>87</v>
      </c>
      <c r="B155" s="230" t="s">
        <v>232</v>
      </c>
      <c r="C155" s="230" t="s">
        <v>232</v>
      </c>
      <c r="D155" s="230" t="s">
        <v>232</v>
      </c>
      <c r="E155" s="230" t="s">
        <v>232</v>
      </c>
      <c r="F155" s="230" t="s">
        <v>232</v>
      </c>
      <c r="G155" s="230" t="s">
        <v>232</v>
      </c>
    </row>
    <row r="156" spans="1:7" x14ac:dyDescent="0.3">
      <c r="A156" s="59" t="s">
        <v>88</v>
      </c>
      <c r="B156" s="230" t="s">
        <v>232</v>
      </c>
      <c r="C156" s="230" t="s">
        <v>232</v>
      </c>
      <c r="D156" s="230" t="s">
        <v>232</v>
      </c>
      <c r="E156" s="230" t="s">
        <v>232</v>
      </c>
      <c r="F156" s="230" t="s">
        <v>232</v>
      </c>
      <c r="G156" s="230" t="s">
        <v>232</v>
      </c>
    </row>
    <row r="157" spans="1:7" x14ac:dyDescent="0.3">
      <c r="A157" s="59" t="s">
        <v>89</v>
      </c>
      <c r="B157" s="230" t="s">
        <v>232</v>
      </c>
      <c r="C157" s="230" t="s">
        <v>232</v>
      </c>
      <c r="D157" s="230" t="s">
        <v>232</v>
      </c>
      <c r="E157" s="230" t="s">
        <v>232</v>
      </c>
      <c r="F157" s="230" t="s">
        <v>232</v>
      </c>
      <c r="G157" s="230" t="s">
        <v>232</v>
      </c>
    </row>
    <row r="158" spans="1:7" x14ac:dyDescent="0.3">
      <c r="A158" s="59" t="s">
        <v>90</v>
      </c>
      <c r="B158" s="230" t="s">
        <v>232</v>
      </c>
      <c r="C158" s="230" t="s">
        <v>232</v>
      </c>
      <c r="D158" s="230" t="s">
        <v>232</v>
      </c>
      <c r="E158" s="230" t="s">
        <v>232</v>
      </c>
      <c r="F158" s="230" t="s">
        <v>232</v>
      </c>
      <c r="G158" s="230" t="s">
        <v>232</v>
      </c>
    </row>
    <row r="159" spans="1:7" ht="15.6" x14ac:dyDescent="0.3">
      <c r="A159" s="62" t="s">
        <v>77</v>
      </c>
      <c r="B159" s="110"/>
      <c r="C159" s="110"/>
      <c r="D159" s="110"/>
      <c r="E159" s="110"/>
      <c r="F159" s="110"/>
      <c r="G159" s="110"/>
    </row>
    <row r="160" spans="1:7" x14ac:dyDescent="0.3">
      <c r="A160" s="59" t="s">
        <v>44</v>
      </c>
      <c r="B160" s="230" t="s">
        <v>232</v>
      </c>
      <c r="C160" s="230" t="s">
        <v>232</v>
      </c>
      <c r="D160" s="230" t="s">
        <v>232</v>
      </c>
      <c r="E160" s="230" t="s">
        <v>232</v>
      </c>
      <c r="F160" s="230" t="s">
        <v>232</v>
      </c>
      <c r="G160" s="230" t="s">
        <v>232</v>
      </c>
    </row>
    <row r="161" spans="1:7" x14ac:dyDescent="0.3">
      <c r="A161" s="59" t="s">
        <v>45</v>
      </c>
      <c r="B161" s="230" t="s">
        <v>232</v>
      </c>
      <c r="C161" s="230" t="s">
        <v>232</v>
      </c>
      <c r="D161" s="230" t="s">
        <v>232</v>
      </c>
      <c r="E161" s="230" t="s">
        <v>232</v>
      </c>
      <c r="F161" s="230" t="s">
        <v>232</v>
      </c>
      <c r="G161" s="230" t="s">
        <v>232</v>
      </c>
    </row>
    <row r="162" spans="1:7" x14ac:dyDescent="0.3">
      <c r="A162" s="59" t="s">
        <v>46</v>
      </c>
      <c r="B162" s="230" t="s">
        <v>232</v>
      </c>
      <c r="C162" s="230" t="s">
        <v>232</v>
      </c>
      <c r="D162" s="230" t="s">
        <v>232</v>
      </c>
      <c r="E162" s="230" t="s">
        <v>232</v>
      </c>
      <c r="F162" s="230" t="s">
        <v>232</v>
      </c>
      <c r="G162" s="230" t="s">
        <v>232</v>
      </c>
    </row>
    <row r="163" spans="1:7" x14ac:dyDescent="0.3">
      <c r="A163" s="59" t="s">
        <v>73</v>
      </c>
      <c r="B163" s="230" t="s">
        <v>232</v>
      </c>
      <c r="C163" s="230" t="s">
        <v>232</v>
      </c>
      <c r="D163" s="230" t="s">
        <v>232</v>
      </c>
      <c r="E163" s="230" t="s">
        <v>232</v>
      </c>
      <c r="F163" s="230" t="s">
        <v>232</v>
      </c>
      <c r="G163" s="230" t="s">
        <v>232</v>
      </c>
    </row>
  </sheetData>
  <sheetProtection algorithmName="SHA-512" hashValue="mzyIujxV/aiQZ36GgpAb5qr0ZGYw4eF/tBAfmYJLGozQQeVd1PS0gBIDtqHL5ycFdf2p8a9vseu3CCU/5tJlxg==" saltValue="PMQaaxIHOQ98BfkEeoRERg==" spinCount="100000" sheet="1" objects="1" scenarios="1"/>
  <mergeCells count="3">
    <mergeCell ref="B20:C21"/>
    <mergeCell ref="D16:D19"/>
    <mergeCell ref="A1:G1"/>
  </mergeCells>
  <phoneticPr fontId="2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76DA5-7D7D-4B14-912B-EC668C1E3EA1}">
  <sheetPr>
    <tabColor theme="9" tint="0.59999389629810485"/>
  </sheetPr>
  <dimension ref="A1:E29"/>
  <sheetViews>
    <sheetView zoomScale="70" zoomScaleNormal="70" workbookViewId="0">
      <selection activeCell="A6" sqref="A6:XFD6"/>
    </sheetView>
  </sheetViews>
  <sheetFormatPr defaultRowHeight="14.4" x14ac:dyDescent="0.3"/>
  <cols>
    <col min="1" max="1" width="58.6640625" customWidth="1"/>
    <col min="2" max="2" width="15.6640625" style="35" customWidth="1"/>
    <col min="3" max="3" width="15.6640625" style="65" customWidth="1"/>
    <col min="4" max="4" width="20.6640625" style="70" customWidth="1"/>
    <col min="5" max="5" width="78.109375" style="35" customWidth="1"/>
  </cols>
  <sheetData>
    <row r="1" spans="1:5" s="48" customFormat="1" ht="93.6" customHeight="1" x14ac:dyDescent="0.35">
      <c r="A1" s="135" t="s">
        <v>103</v>
      </c>
      <c r="B1" s="136" t="s">
        <v>226</v>
      </c>
      <c r="C1" s="137" t="s">
        <v>227</v>
      </c>
      <c r="D1" s="136" t="s">
        <v>225</v>
      </c>
      <c r="E1" s="136" t="s">
        <v>270</v>
      </c>
    </row>
    <row r="2" spans="1:5" ht="18" x14ac:dyDescent="0.35">
      <c r="A2" s="66" t="s">
        <v>254</v>
      </c>
      <c r="B2" s="67"/>
      <c r="C2" s="68"/>
      <c r="D2" s="69"/>
      <c r="E2" s="69"/>
    </row>
    <row r="3" spans="1:5" x14ac:dyDescent="0.3">
      <c r="A3" s="34" t="s">
        <v>97</v>
      </c>
      <c r="B3" s="233" t="s">
        <v>333</v>
      </c>
      <c r="C3" s="102">
        <f>'Luminaire Solutions &amp; Pricing'!$Q$147+'Luminaire Solutions &amp; Pricing'!$Q$148</f>
        <v>124232</v>
      </c>
      <c r="D3" s="33" t="e">
        <f t="shared" ref="D3:D10" si="0">B3*C3</f>
        <v>#VALUE!</v>
      </c>
      <c r="E3" s="233"/>
    </row>
    <row r="4" spans="1:5" x14ac:dyDescent="0.3">
      <c r="A4" s="34" t="s">
        <v>99</v>
      </c>
      <c r="B4" s="233" t="s">
        <v>333</v>
      </c>
      <c r="C4" s="102">
        <f>'Luminaire Solutions &amp; Pricing'!$Q$147+'Luminaire Solutions &amp; Pricing'!$Q$148</f>
        <v>124232</v>
      </c>
      <c r="D4" s="33" t="e">
        <f t="shared" si="0"/>
        <v>#VALUE!</v>
      </c>
      <c r="E4" s="233"/>
    </row>
    <row r="5" spans="1:5" x14ac:dyDescent="0.3">
      <c r="A5" s="34" t="s">
        <v>100</v>
      </c>
      <c r="B5" s="233" t="s">
        <v>333</v>
      </c>
      <c r="C5" s="102">
        <f>'Luminaire Solutions &amp; Pricing'!$Q$147+'Luminaire Solutions &amp; Pricing'!$Q$148</f>
        <v>124232</v>
      </c>
      <c r="D5" s="33" t="e">
        <f t="shared" si="0"/>
        <v>#VALUE!</v>
      </c>
      <c r="E5" s="233"/>
    </row>
    <row r="6" spans="1:5" x14ac:dyDescent="0.3">
      <c r="A6" s="34" t="s">
        <v>228</v>
      </c>
      <c r="B6" s="233" t="s">
        <v>333</v>
      </c>
      <c r="C6" s="102">
        <f>'Luminaire Solutions &amp; Pricing'!$Q$147+'Luminaire Solutions &amp; Pricing'!$Q$148</f>
        <v>124232</v>
      </c>
      <c r="D6" s="33" t="e">
        <f t="shared" si="0"/>
        <v>#VALUE!</v>
      </c>
      <c r="E6" s="233"/>
    </row>
    <row r="7" spans="1:5" x14ac:dyDescent="0.3">
      <c r="A7" s="34" t="s">
        <v>31</v>
      </c>
      <c r="B7" s="233" t="s">
        <v>333</v>
      </c>
      <c r="C7" s="102">
        <f>'Luminaire Solutions &amp; Pricing'!$Q$147+'Luminaire Solutions &amp; Pricing'!$Q$148</f>
        <v>124232</v>
      </c>
      <c r="D7" s="33" t="e">
        <f t="shared" si="0"/>
        <v>#VALUE!</v>
      </c>
      <c r="E7" s="233"/>
    </row>
    <row r="8" spans="1:5" x14ac:dyDescent="0.3">
      <c r="A8" s="34" t="s">
        <v>33</v>
      </c>
      <c r="B8" s="233" t="s">
        <v>333</v>
      </c>
      <c r="C8" s="102">
        <f>'Luminaire Solutions &amp; Pricing'!$Q$147+'Luminaire Solutions &amp; Pricing'!$Q$148</f>
        <v>124232</v>
      </c>
      <c r="D8" s="33" t="e">
        <f t="shared" si="0"/>
        <v>#VALUE!</v>
      </c>
      <c r="E8" s="233"/>
    </row>
    <row r="9" spans="1:5" x14ac:dyDescent="0.3">
      <c r="A9" s="22" t="s">
        <v>35</v>
      </c>
      <c r="B9" s="233" t="s">
        <v>333</v>
      </c>
      <c r="C9" s="102">
        <f>'Luminaire Solutions &amp; Pricing'!$Q$147+'Luminaire Solutions &amp; Pricing'!$Q$148</f>
        <v>124232</v>
      </c>
      <c r="D9" s="33" t="e">
        <f t="shared" si="0"/>
        <v>#VALUE!</v>
      </c>
      <c r="E9" s="233"/>
    </row>
    <row r="10" spans="1:5" x14ac:dyDescent="0.3">
      <c r="A10" s="22" t="s">
        <v>32</v>
      </c>
      <c r="B10" s="233" t="s">
        <v>333</v>
      </c>
      <c r="C10" s="102">
        <f>'Luminaire Solutions &amp; Pricing'!$Q$147+'Luminaire Solutions &amp; Pricing'!$Q$148</f>
        <v>124232</v>
      </c>
      <c r="D10" s="33" t="e">
        <f t="shared" si="0"/>
        <v>#VALUE!</v>
      </c>
      <c r="E10" s="233"/>
    </row>
    <row r="11" spans="1:5" ht="18" x14ac:dyDescent="0.35">
      <c r="A11" s="66" t="s">
        <v>255</v>
      </c>
      <c r="B11" s="67"/>
      <c r="C11" s="68"/>
      <c r="D11" s="69"/>
      <c r="E11" s="69"/>
    </row>
    <row r="12" spans="1:5" x14ac:dyDescent="0.3">
      <c r="A12" s="38" t="s">
        <v>34</v>
      </c>
      <c r="B12" s="233" t="s">
        <v>333</v>
      </c>
      <c r="C12" s="102">
        <f>'Luminaire Solutions &amp; Pricing'!$Q$147+'Luminaire Solutions &amp; Pricing'!$Q$148</f>
        <v>124232</v>
      </c>
      <c r="D12" s="33" t="e">
        <f>B12*C12</f>
        <v>#VALUE!</v>
      </c>
      <c r="E12" s="233"/>
    </row>
    <row r="13" spans="1:5" x14ac:dyDescent="0.3">
      <c r="A13" s="38" t="s">
        <v>101</v>
      </c>
      <c r="B13" s="233" t="s">
        <v>333</v>
      </c>
      <c r="C13" s="102">
        <f>'Luminaire Solutions &amp; Pricing'!$Q$147+'Luminaire Solutions &amp; Pricing'!$Q$148</f>
        <v>124232</v>
      </c>
      <c r="D13" s="33" t="e">
        <f>B13*C13</f>
        <v>#VALUE!</v>
      </c>
      <c r="E13" s="233"/>
    </row>
    <row r="14" spans="1:5" x14ac:dyDescent="0.3">
      <c r="A14" s="38" t="s">
        <v>98</v>
      </c>
      <c r="B14" s="233" t="s">
        <v>333</v>
      </c>
      <c r="C14" s="102">
        <f>'Luminaire Solutions &amp; Pricing'!$Q$147+'Luminaire Solutions &amp; Pricing'!$Q$148</f>
        <v>124232</v>
      </c>
      <c r="D14" s="33" t="e">
        <f>B14*C14</f>
        <v>#VALUE!</v>
      </c>
      <c r="E14" s="233"/>
    </row>
    <row r="15" spans="1:5" x14ac:dyDescent="0.3">
      <c r="A15" s="38" t="s">
        <v>102</v>
      </c>
      <c r="B15" s="233" t="s">
        <v>333</v>
      </c>
      <c r="C15" s="102">
        <f>'Luminaire Solutions &amp; Pricing'!$Q$147+'Luminaire Solutions &amp; Pricing'!$Q$148</f>
        <v>124232</v>
      </c>
      <c r="D15" s="33" t="e">
        <f>B15*C15</f>
        <v>#VALUE!</v>
      </c>
      <c r="E15" s="233"/>
    </row>
    <row r="16" spans="1:5" x14ac:dyDescent="0.3">
      <c r="A16" s="38" t="s">
        <v>104</v>
      </c>
      <c r="B16" s="233" t="s">
        <v>333</v>
      </c>
      <c r="C16" s="102">
        <f>'Luminaire Solutions &amp; Pricing'!$Q$147+'Luminaire Solutions &amp; Pricing'!$Q$148</f>
        <v>124232</v>
      </c>
      <c r="D16" s="33" t="e">
        <f>B16*C16</f>
        <v>#VALUE!</v>
      </c>
      <c r="E16" s="233"/>
    </row>
    <row r="17" spans="1:5" ht="18" x14ac:dyDescent="0.35">
      <c r="A17" s="66" t="s">
        <v>256</v>
      </c>
      <c r="B17" s="67"/>
      <c r="C17" s="68"/>
      <c r="D17" s="69"/>
      <c r="E17" s="69"/>
    </row>
    <row r="18" spans="1:5" x14ac:dyDescent="0.3">
      <c r="A18" s="34" t="s">
        <v>261</v>
      </c>
      <c r="B18" s="233" t="s">
        <v>333</v>
      </c>
      <c r="C18" s="102">
        <f>'Luminaire Solutions &amp; Pricing'!$Q$147+'Luminaire Solutions &amp; Pricing'!$Q$148</f>
        <v>124232</v>
      </c>
      <c r="D18" s="33" t="e">
        <f>B18*C18</f>
        <v>#VALUE!</v>
      </c>
      <c r="E18" s="233"/>
    </row>
    <row r="19" spans="1:5" x14ac:dyDescent="0.3">
      <c r="A19" s="34" t="s">
        <v>262</v>
      </c>
      <c r="B19" s="233" t="s">
        <v>333</v>
      </c>
      <c r="C19" s="102">
        <f>'Luminaire Solutions &amp; Pricing'!$Q$147+'Luminaire Solutions &amp; Pricing'!$Q$148</f>
        <v>124232</v>
      </c>
      <c r="D19" s="33" t="e">
        <f>B19*C19</f>
        <v>#VALUE!</v>
      </c>
      <c r="E19" s="233"/>
    </row>
    <row r="20" spans="1:5" x14ac:dyDescent="0.3">
      <c r="A20" s="34" t="s">
        <v>263</v>
      </c>
      <c r="B20" s="233" t="s">
        <v>333</v>
      </c>
      <c r="C20" s="102">
        <f>'Luminaire Solutions &amp; Pricing'!$Q$147+'Luminaire Solutions &amp; Pricing'!$Q$148</f>
        <v>124232</v>
      </c>
      <c r="D20" s="33" t="e">
        <f>B20*C20</f>
        <v>#VALUE!</v>
      </c>
      <c r="E20" s="233"/>
    </row>
    <row r="21" spans="1:5" ht="18" x14ac:dyDescent="0.35">
      <c r="A21" s="66" t="s">
        <v>0</v>
      </c>
      <c r="B21" s="67">
        <f>SUM(B2:B20)</f>
        <v>0</v>
      </c>
      <c r="C21" s="68"/>
      <c r="D21" s="69" t="e">
        <f>SUM(D2:D18)</f>
        <v>#VALUE!</v>
      </c>
      <c r="E21" s="69"/>
    </row>
    <row r="23" spans="1:5" ht="18" x14ac:dyDescent="0.35">
      <c r="A23" s="158" t="s">
        <v>164</v>
      </c>
    </row>
    <row r="24" spans="1:5" x14ac:dyDescent="0.3">
      <c r="A24" s="273" t="s">
        <v>264</v>
      </c>
      <c r="B24" s="273"/>
      <c r="C24" s="273"/>
      <c r="D24" s="273"/>
      <c r="E24" s="273"/>
    </row>
    <row r="25" spans="1:5" x14ac:dyDescent="0.3">
      <c r="A25" s="273" t="s">
        <v>265</v>
      </c>
      <c r="B25" s="273"/>
      <c r="C25" s="273"/>
      <c r="D25" s="273"/>
      <c r="E25" s="273"/>
    </row>
    <row r="26" spans="1:5" x14ac:dyDescent="0.3">
      <c r="A26" s="273" t="s">
        <v>266</v>
      </c>
      <c r="B26" s="273"/>
      <c r="C26" s="273"/>
      <c r="D26" s="273"/>
      <c r="E26" s="273"/>
    </row>
    <row r="27" spans="1:5" ht="30" customHeight="1" x14ac:dyDescent="0.3">
      <c r="A27" s="273" t="s">
        <v>267</v>
      </c>
      <c r="B27" s="273"/>
      <c r="C27" s="273"/>
      <c r="D27" s="273"/>
      <c r="E27" s="273"/>
    </row>
    <row r="28" spans="1:5" x14ac:dyDescent="0.3">
      <c r="A28" s="273" t="s">
        <v>268</v>
      </c>
      <c r="B28" s="273"/>
      <c r="C28" s="273"/>
      <c r="D28" s="273"/>
      <c r="E28" s="273"/>
    </row>
    <row r="29" spans="1:5" x14ac:dyDescent="0.3">
      <c r="A29" s="273" t="s">
        <v>269</v>
      </c>
      <c r="B29" s="273"/>
      <c r="C29" s="273"/>
      <c r="D29" s="273"/>
      <c r="E29" s="273"/>
    </row>
  </sheetData>
  <sheetProtection algorithmName="SHA-512" hashValue="u8SFIsSSUXSByjMrgP9ysbzfgk6f95D16ufxRs41soz5LJiuuZXzKYXhVUVMmBsYgJmiQe13NgB8e/ze9Kxg2A==" saltValue="waQ/3yQTD0h391tp2GqKBA==" spinCount="100000" sheet="1" objects="1" scenarios="1"/>
  <mergeCells count="6">
    <mergeCell ref="A29:E29"/>
    <mergeCell ref="A24:E24"/>
    <mergeCell ref="A25:E25"/>
    <mergeCell ref="A26:E26"/>
    <mergeCell ref="A27:E27"/>
    <mergeCell ref="A28:E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6C380-0598-489A-B7DD-70BEE938C3D9}">
  <sheetPr>
    <tabColor theme="9" tint="0.59999389629810485"/>
  </sheetPr>
  <dimension ref="A1:B5"/>
  <sheetViews>
    <sheetView workbookViewId="0">
      <selection activeCell="A9" sqref="A9"/>
    </sheetView>
  </sheetViews>
  <sheetFormatPr defaultRowHeight="14.4" x14ac:dyDescent="0.3"/>
  <cols>
    <col min="1" max="1" width="37.88671875" customWidth="1"/>
    <col min="2" max="2" width="24.109375" style="116" customWidth="1"/>
  </cols>
  <sheetData>
    <row r="1" spans="1:2" s="117" customFormat="1" ht="45" customHeight="1" x14ac:dyDescent="0.3">
      <c r="A1" s="123" t="s">
        <v>212</v>
      </c>
      <c r="B1" s="124" t="s">
        <v>217</v>
      </c>
    </row>
    <row r="2" spans="1:2" s="118" customFormat="1" ht="45" customHeight="1" x14ac:dyDescent="0.3">
      <c r="A2" s="120" t="s">
        <v>213</v>
      </c>
      <c r="B2" s="121" t="e">
        <f>'Luminaire Solutions &amp; Pricing'!Q154</f>
        <v>#VALUE!</v>
      </c>
    </row>
    <row r="3" spans="1:2" s="118" customFormat="1" ht="45" customHeight="1" x14ac:dyDescent="0.3">
      <c r="A3" s="122" t="s">
        <v>216</v>
      </c>
      <c r="B3" s="121" t="e">
        <f>'LMS Solutions &amp; Pricing'!B111</f>
        <v>#VALUE!</v>
      </c>
    </row>
    <row r="4" spans="1:2" s="118" customFormat="1" ht="45" customHeight="1" x14ac:dyDescent="0.3">
      <c r="A4" s="120" t="s">
        <v>214</v>
      </c>
      <c r="B4" s="121" t="e">
        <f>'ESCO Service Fees'!D21</f>
        <v>#VALUE!</v>
      </c>
    </row>
    <row r="5" spans="1:2" s="119" customFormat="1" ht="45" customHeight="1" x14ac:dyDescent="0.3">
      <c r="A5" s="125" t="s">
        <v>215</v>
      </c>
      <c r="B5" s="126" t="e">
        <f>SUM(B2:B4)</f>
        <v>#VALUE!</v>
      </c>
    </row>
  </sheetData>
  <sheetProtection algorithmName="SHA-512" hashValue="GhVmLgQ1aQv9jGcoog95/tSDb4PHr3dyjrdrQJXUUi8JSGhmbZ7nRHEZkES/BXeHdHQUeUEn9estotiggLIkrA==" saltValue="hUJoCkytp9rv+EWCwShs4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27AF7-E8C0-4B03-AB77-76FB5753387A}">
  <sheetPr>
    <tabColor theme="9" tint="0.59999389629810485"/>
  </sheetPr>
  <dimension ref="A1:AW20"/>
  <sheetViews>
    <sheetView zoomScale="90" zoomScaleNormal="90" workbookViewId="0">
      <selection activeCell="A21" sqref="A21"/>
    </sheetView>
  </sheetViews>
  <sheetFormatPr defaultRowHeight="14.4" x14ac:dyDescent="0.3"/>
  <cols>
    <col min="1" max="1" width="38.6640625" customWidth="1"/>
    <col min="2" max="49" width="3.5546875" customWidth="1"/>
    <col min="50" max="99" width="3.88671875" customWidth="1"/>
  </cols>
  <sheetData>
    <row r="1" spans="1:49" x14ac:dyDescent="0.3">
      <c r="A1" s="281" t="s">
        <v>238</v>
      </c>
      <c r="B1" s="280" t="s">
        <v>165</v>
      </c>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row>
    <row r="2" spans="1:49" ht="21" customHeight="1" x14ac:dyDescent="0.3">
      <c r="A2" s="282"/>
      <c r="B2" s="71">
        <v>1</v>
      </c>
      <c r="C2" s="71">
        <v>2</v>
      </c>
      <c r="D2" s="71">
        <v>3</v>
      </c>
      <c r="E2" s="71">
        <v>4</v>
      </c>
      <c r="F2" s="71">
        <v>5</v>
      </c>
      <c r="G2" s="71">
        <v>6</v>
      </c>
      <c r="H2" s="71">
        <v>7</v>
      </c>
      <c r="I2" s="71">
        <v>8</v>
      </c>
      <c r="J2" s="71">
        <v>9</v>
      </c>
      <c r="K2" s="71">
        <v>10</v>
      </c>
      <c r="L2" s="71">
        <v>11</v>
      </c>
      <c r="M2" s="71">
        <v>12</v>
      </c>
      <c r="N2" s="71">
        <v>13</v>
      </c>
      <c r="O2" s="71">
        <v>14</v>
      </c>
      <c r="P2" s="71">
        <v>15</v>
      </c>
      <c r="Q2" s="71">
        <v>16</v>
      </c>
      <c r="R2" s="71">
        <v>17</v>
      </c>
      <c r="S2" s="71">
        <v>18</v>
      </c>
      <c r="T2" s="71">
        <v>19</v>
      </c>
      <c r="U2" s="71">
        <v>20</v>
      </c>
      <c r="V2" s="71">
        <v>21</v>
      </c>
      <c r="W2" s="71">
        <v>22</v>
      </c>
      <c r="X2" s="71">
        <v>23</v>
      </c>
      <c r="Y2" s="71">
        <v>24</v>
      </c>
      <c r="Z2" s="71">
        <v>25</v>
      </c>
      <c r="AA2" s="71">
        <v>26</v>
      </c>
      <c r="AB2" s="71">
        <v>27</v>
      </c>
      <c r="AC2" s="71">
        <v>28</v>
      </c>
      <c r="AD2" s="71">
        <v>29</v>
      </c>
      <c r="AE2" s="71">
        <v>30</v>
      </c>
      <c r="AF2" s="71">
        <v>31</v>
      </c>
      <c r="AG2" s="71">
        <v>32</v>
      </c>
      <c r="AH2" s="71">
        <v>33</v>
      </c>
      <c r="AI2" s="71">
        <v>34</v>
      </c>
      <c r="AJ2" s="71">
        <v>35</v>
      </c>
      <c r="AK2" s="71">
        <v>36</v>
      </c>
      <c r="AL2" s="71">
        <v>37</v>
      </c>
      <c r="AM2" s="71">
        <v>38</v>
      </c>
      <c r="AN2" s="71">
        <v>39</v>
      </c>
      <c r="AO2" s="71">
        <v>40</v>
      </c>
      <c r="AP2" s="71">
        <v>41</v>
      </c>
      <c r="AQ2" s="71">
        <v>42</v>
      </c>
      <c r="AR2" s="71">
        <v>43</v>
      </c>
      <c r="AS2" s="71">
        <v>44</v>
      </c>
      <c r="AT2" s="71">
        <v>45</v>
      </c>
      <c r="AU2" s="71">
        <v>46</v>
      </c>
      <c r="AV2" s="71">
        <v>47</v>
      </c>
      <c r="AW2" s="71">
        <v>48</v>
      </c>
    </row>
    <row r="3" spans="1:49" ht="18" x14ac:dyDescent="0.35">
      <c r="A3" s="277" t="s">
        <v>257</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9"/>
    </row>
    <row r="4" spans="1:49" x14ac:dyDescent="0.3">
      <c r="A4" s="34" t="s">
        <v>97</v>
      </c>
      <c r="B4" s="234"/>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row>
    <row r="5" spans="1:49" x14ac:dyDescent="0.3">
      <c r="A5" s="34" t="s">
        <v>99</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row>
    <row r="6" spans="1:49" x14ac:dyDescent="0.3">
      <c r="A6" s="34" t="s">
        <v>30</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row>
    <row r="7" spans="1:49" x14ac:dyDescent="0.3">
      <c r="A7" s="34" t="s">
        <v>31</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row>
    <row r="8" spans="1:49" x14ac:dyDescent="0.3">
      <c r="A8" s="22" t="s">
        <v>33</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row>
    <row r="9" spans="1:49" x14ac:dyDescent="0.3">
      <c r="A9" s="22" t="s">
        <v>35</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row>
    <row r="10" spans="1:49" x14ac:dyDescent="0.3">
      <c r="A10" s="22" t="s">
        <v>32</v>
      </c>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row>
    <row r="11" spans="1:49" ht="18" x14ac:dyDescent="0.35">
      <c r="A11" s="277" t="s">
        <v>258</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9"/>
    </row>
    <row r="12" spans="1:49" x14ac:dyDescent="0.3">
      <c r="A12" s="38" t="s">
        <v>34</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row>
    <row r="13" spans="1:49" x14ac:dyDescent="0.3">
      <c r="A13" s="38" t="s">
        <v>101</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row>
    <row r="14" spans="1:49" x14ac:dyDescent="0.3">
      <c r="A14" s="38" t="s">
        <v>98</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row>
    <row r="15" spans="1:49" x14ac:dyDescent="0.3">
      <c r="A15" s="38" t="s">
        <v>102</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row>
    <row r="16" spans="1:49" x14ac:dyDescent="0.3">
      <c r="A16" s="38" t="s">
        <v>104</v>
      </c>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row>
    <row r="17" spans="1:49" ht="18" x14ac:dyDescent="0.35">
      <c r="A17" s="277" t="s">
        <v>259</v>
      </c>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9"/>
    </row>
    <row r="18" spans="1:49" x14ac:dyDescent="0.3">
      <c r="A18" s="38" t="s">
        <v>27</v>
      </c>
      <c r="B18" s="274" t="s">
        <v>260</v>
      </c>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6"/>
    </row>
    <row r="20" spans="1:49" x14ac:dyDescent="0.3">
      <c r="A20" s="151" t="s">
        <v>163</v>
      </c>
      <c r="B20" s="151"/>
      <c r="C20" s="151"/>
      <c r="D20" s="151"/>
      <c r="E20" s="151"/>
      <c r="F20" s="151"/>
      <c r="G20" s="151"/>
      <c r="H20" s="151"/>
      <c r="I20" s="151"/>
      <c r="J20" s="151"/>
      <c r="K20" s="151"/>
      <c r="L20" s="151"/>
      <c r="M20" s="151"/>
      <c r="N20" s="151"/>
      <c r="O20" s="151"/>
    </row>
  </sheetData>
  <sheetProtection algorithmName="SHA-512" hashValue="B/aPLobgGHnvYyiAz8HMiOjQDcT8T5RxmJY/z9eIwBLxW/LRhr4QzSQQnK1lHXlqBXM6eRXyGx2Q7s5YXnP8Ww==" saltValue="MBHwn+bliBEqxrcCfNiNxQ==" spinCount="100000" sheet="1" objects="1" scenarios="1"/>
  <mergeCells count="6">
    <mergeCell ref="B18:AW18"/>
    <mergeCell ref="A17:AW17"/>
    <mergeCell ref="B1:AW1"/>
    <mergeCell ref="A1:A2"/>
    <mergeCell ref="A3:AW3"/>
    <mergeCell ref="A11:AW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Luminaire Solutions &amp; Pricing</vt:lpstr>
      <vt:lpstr>LMS Solutions &amp; Pricing</vt:lpstr>
      <vt:lpstr>ESCO Service Fees</vt:lpstr>
      <vt:lpstr>Total Project Budget</vt:lpstr>
      <vt:lpstr>Project Phases &amp; Timeline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mfuller</dc:creator>
  <cp:lastModifiedBy>mfuller</cp:lastModifiedBy>
  <cp:lastPrinted>2020-12-14T15:09:03Z</cp:lastPrinted>
  <dcterms:created xsi:type="dcterms:W3CDTF">2020-10-13T21:20:15Z</dcterms:created>
  <dcterms:modified xsi:type="dcterms:W3CDTF">2021-04-21T00:45:00Z</dcterms:modified>
</cp:coreProperties>
</file>